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0" windowWidth="20490" windowHeight="6855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</sheets>
  <definedNames>
    <definedName name="_xlnm.Print_Area" localSheetId="0">'1A'!$A$1:$I$42</definedName>
    <definedName name="_xlnm.Print_Area" localSheetId="1">'1B'!$C$1:$I$52</definedName>
    <definedName name="_xlnm.Print_Area" localSheetId="2">'1C'!$C$1:$I$48</definedName>
    <definedName name="_xlnm.Print_Area" localSheetId="3">'2A'!$A$1:$I$49</definedName>
    <definedName name="_xlnm.Print_Area" localSheetId="4">'2B'!$A$1:$I$49</definedName>
    <definedName name="_xlnm.Print_Area" localSheetId="5">'2C'!$A$1:$I$42</definedName>
    <definedName name="_xlnm.Print_Area" localSheetId="6">'3A'!$A$1:$I$49</definedName>
    <definedName name="_xlnm.Print_Area" localSheetId="7">'3B'!$C$1:$I$47</definedName>
  </definedNames>
  <calcPr calcId="152511" calcOnSave="0"/>
</workbook>
</file>

<file path=xl/calcChain.xml><?xml version="1.0" encoding="utf-8"?>
<calcChain xmlns="http://schemas.openxmlformats.org/spreadsheetml/2006/main">
  <c r="C20" i="1" l="1"/>
  <c r="C21" i="1" s="1"/>
  <c r="C22" i="1" s="1"/>
  <c r="C23" i="1" s="1"/>
  <c r="C24" i="1" s="1"/>
  <c r="C19" i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23" i="4"/>
  <c r="C24" i="4" s="1"/>
  <c r="C25" i="4" s="1"/>
  <c r="C26" i="4" s="1"/>
  <c r="C27" i="4" s="1"/>
  <c r="C28" i="4" s="1"/>
  <c r="C29" i="4" s="1"/>
  <c r="C30" i="4" s="1"/>
  <c r="C31" i="4" s="1"/>
  <c r="C32" i="4" s="1"/>
  <c r="C20" i="4"/>
  <c r="C21" i="4" s="1"/>
  <c r="C22" i="4" s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19" i="5"/>
  <c r="C19" i="6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19" i="7"/>
  <c r="C20" i="7" s="1"/>
  <c r="C21" i="7" s="1"/>
  <c r="C22" i="7" s="1"/>
  <c r="C23" i="7" s="1"/>
  <c r="C24" i="7" s="1"/>
  <c r="C25" i="7" s="1"/>
  <c r="C26" i="7" s="1"/>
  <c r="C21" i="8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16" i="9"/>
  <c r="C17" i="9" s="1"/>
  <c r="C18" i="9" s="1"/>
  <c r="C21" i="9" s="1"/>
  <c r="C22" i="9" s="1"/>
  <c r="C23" i="9" s="1"/>
  <c r="C24" i="9" s="1"/>
  <c r="C25" i="9" s="1"/>
  <c r="C26" i="9" s="1"/>
  <c r="C27" i="9" s="1"/>
  <c r="C28" i="9" s="1"/>
  <c r="C29" i="9" s="1"/>
  <c r="I17" i="8" l="1"/>
  <c r="I23" i="8"/>
  <c r="I21" i="9"/>
  <c r="I24" i="7"/>
  <c r="I18" i="5"/>
  <c r="I25" i="4"/>
  <c r="I33" i="3"/>
  <c r="B43" i="9"/>
  <c r="B37" i="9"/>
  <c r="B33" i="9"/>
  <c r="B45" i="8"/>
  <c r="B39" i="8"/>
  <c r="B35" i="8"/>
  <c r="B37" i="7"/>
  <c r="B33" i="7"/>
  <c r="B30" i="7"/>
  <c r="B44" i="6"/>
  <c r="B40" i="6"/>
  <c r="B37" i="6"/>
  <c r="B45" i="5"/>
  <c r="B40" i="5"/>
  <c r="B37" i="5"/>
  <c r="B44" i="4"/>
  <c r="B39" i="4"/>
  <c r="B36" i="4"/>
  <c r="B48" i="3"/>
  <c r="B43" i="3"/>
  <c r="B39" i="3"/>
  <c r="B28" i="1"/>
  <c r="B38" i="1"/>
  <c r="B32" i="1"/>
  <c r="I23" i="9" l="1"/>
  <c r="I27" i="5"/>
  <c r="I18" i="9"/>
  <c r="I20" i="7"/>
  <c r="I22" i="7"/>
  <c r="I15" i="5"/>
  <c r="I25" i="5"/>
  <c r="I32" i="5"/>
  <c r="I24" i="5"/>
  <c r="I29" i="5"/>
  <c r="I21" i="5"/>
  <c r="I28" i="5"/>
  <c r="I20" i="5"/>
  <c r="I26" i="9"/>
  <c r="I16" i="9"/>
  <c r="I29" i="9"/>
  <c r="I22" i="9"/>
  <c r="I24" i="9"/>
  <c r="I17" i="9"/>
  <c r="I30" i="5"/>
  <c r="I25" i="9"/>
  <c r="I23" i="5"/>
  <c r="I27" i="9"/>
  <c r="I25" i="8"/>
  <c r="I22" i="8"/>
  <c r="I27" i="8"/>
  <c r="I24" i="8"/>
  <c r="I21" i="8"/>
  <c r="I16" i="8"/>
  <c r="I30" i="8"/>
  <c r="I20" i="8"/>
  <c r="I26" i="8"/>
  <c r="I33" i="5"/>
  <c r="I19" i="5"/>
  <c r="I28" i="9"/>
  <c r="I26" i="5"/>
  <c r="I29" i="8"/>
  <c r="I19" i="7"/>
  <c r="I21" i="7"/>
  <c r="I18" i="7"/>
  <c r="I14" i="7"/>
  <c r="I23" i="7"/>
  <c r="I25" i="7"/>
  <c r="I15" i="7"/>
  <c r="I22" i="5"/>
  <c r="I28" i="8"/>
  <c r="I31" i="5"/>
  <c r="I31" i="4"/>
  <c r="I31" i="8"/>
  <c r="I16" i="4"/>
  <c r="I20" i="4"/>
  <c r="I23" i="4"/>
  <c r="I22" i="4"/>
  <c r="I28" i="4"/>
  <c r="I19" i="4"/>
  <c r="I24" i="4"/>
  <c r="I27" i="4"/>
  <c r="I21" i="4"/>
  <c r="I26" i="4"/>
  <c r="I15" i="4"/>
  <c r="I29" i="4"/>
  <c r="I30" i="4"/>
  <c r="I14" i="4"/>
  <c r="B14" i="6"/>
  <c r="I30" i="6"/>
  <c r="I30" i="3"/>
  <c r="I35" i="3"/>
  <c r="I34" i="5" l="1"/>
  <c r="I34" i="3"/>
  <c r="I31" i="3"/>
  <c r="I25" i="3"/>
  <c r="I24" i="3"/>
  <c r="I22" i="3"/>
  <c r="I26" i="7"/>
  <c r="I27" i="3"/>
  <c r="I32" i="4"/>
  <c r="I33" i="4" s="1"/>
  <c r="I28" i="3"/>
  <c r="I32" i="3"/>
  <c r="I29" i="3"/>
  <c r="I26" i="3"/>
  <c r="I21" i="3"/>
  <c r="I17" i="3"/>
  <c r="I16" i="3"/>
  <c r="I15" i="3"/>
  <c r="A27" i="9"/>
  <c r="A26" i="9"/>
  <c r="A25" i="9"/>
  <c r="A24" i="9"/>
  <c r="A23" i="9"/>
  <c r="A22" i="9"/>
  <c r="A21" i="9"/>
  <c r="A20" i="9"/>
  <c r="A18" i="9"/>
  <c r="A17" i="9"/>
  <c r="A16" i="9"/>
  <c r="A15" i="9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31" i="6"/>
  <c r="A29" i="6"/>
  <c r="A28" i="6"/>
  <c r="A27" i="6"/>
  <c r="A26" i="6"/>
  <c r="A25" i="6"/>
  <c r="A24" i="6"/>
  <c r="A23" i="6"/>
  <c r="A22" i="6"/>
  <c r="A21" i="6"/>
  <c r="A20" i="6"/>
  <c r="A19" i="6"/>
  <c r="A17" i="6"/>
  <c r="A16" i="6"/>
  <c r="A15" i="6"/>
  <c r="A14" i="6"/>
  <c r="A28" i="5"/>
  <c r="A27" i="5"/>
  <c r="A26" i="5"/>
  <c r="A25" i="5"/>
  <c r="A24" i="5"/>
  <c r="A23" i="5"/>
  <c r="A22" i="5"/>
  <c r="A21" i="5"/>
  <c r="A20" i="5"/>
  <c r="A19" i="5"/>
  <c r="A17" i="5"/>
  <c r="A16" i="5"/>
  <c r="A15" i="5"/>
  <c r="A29" i="4"/>
  <c r="A27" i="4"/>
  <c r="A26" i="4"/>
  <c r="A25" i="4"/>
  <c r="A24" i="4"/>
  <c r="A23" i="4"/>
  <c r="A22" i="4"/>
  <c r="A21" i="4"/>
  <c r="A20" i="4"/>
  <c r="A18" i="4"/>
  <c r="A17" i="4"/>
  <c r="A16" i="4"/>
  <c r="A15" i="4"/>
  <c r="A14" i="4"/>
  <c r="A24" i="1"/>
  <c r="A23" i="1"/>
  <c r="A22" i="1"/>
  <c r="A21" i="1"/>
  <c r="A20" i="1"/>
  <c r="A19" i="1"/>
  <c r="A18" i="1"/>
  <c r="A17" i="1"/>
  <c r="A16" i="1"/>
  <c r="A15" i="1"/>
  <c r="I20" i="3" l="1"/>
  <c r="I23" i="3"/>
  <c r="I21" i="1" l="1"/>
  <c r="I22" i="1"/>
  <c r="I33" i="9"/>
  <c r="I35" i="9" s="1"/>
  <c r="I42" i="9"/>
  <c r="I37" i="9"/>
  <c r="I39" i="9" s="1"/>
  <c r="I15" i="9"/>
  <c r="I30" i="9" s="1"/>
  <c r="I24" i="1"/>
  <c r="I15" i="1"/>
  <c r="I37" i="1"/>
  <c r="I28" i="1"/>
  <c r="I30" i="1" s="1"/>
  <c r="I32" i="1"/>
  <c r="I34" i="1" s="1"/>
  <c r="I20" i="1"/>
  <c r="I23" i="1"/>
  <c r="I18" i="1"/>
  <c r="I19" i="1"/>
  <c r="I43" i="9" l="1"/>
  <c r="I44" i="9" s="1"/>
  <c r="I38" i="1"/>
  <c r="I39" i="1" s="1"/>
  <c r="I44" i="8"/>
  <c r="I35" i="8"/>
  <c r="I37" i="8" s="1"/>
  <c r="I39" i="8"/>
  <c r="I41" i="8" s="1"/>
  <c r="I45" i="8"/>
  <c r="I15" i="8"/>
  <c r="I32" i="8" s="1"/>
  <c r="I25" i="1"/>
  <c r="I40" i="1" l="1"/>
  <c r="I45" i="9"/>
  <c r="I46" i="8"/>
  <c r="I40" i="6" l="1"/>
  <c r="I41" i="6" s="1"/>
  <c r="I37" i="6"/>
  <c r="I38" i="6" s="1"/>
  <c r="I45" i="6"/>
  <c r="I37" i="5"/>
  <c r="I38" i="5" s="1"/>
  <c r="I44" i="5"/>
  <c r="I40" i="5"/>
  <c r="I41" i="5" s="1"/>
  <c r="I27" i="7"/>
  <c r="I47" i="8"/>
  <c r="I47" i="3"/>
  <c r="I48" i="3"/>
  <c r="I43" i="3"/>
  <c r="I44" i="3" s="1"/>
  <c r="I39" i="3"/>
  <c r="I41" i="3" s="1"/>
  <c r="I14" i="3"/>
  <c r="I36" i="3" s="1"/>
  <c r="I49" i="3" l="1"/>
  <c r="I50" i="3" s="1"/>
  <c r="I33" i="7"/>
  <c r="I34" i="7" s="1"/>
  <c r="I30" i="7"/>
  <c r="I31" i="7" s="1"/>
  <c r="I37" i="7"/>
  <c r="I38" i="7"/>
  <c r="I39" i="4"/>
  <c r="I40" i="4" s="1"/>
  <c r="I44" i="4"/>
  <c r="I36" i="4"/>
  <c r="I37" i="4" s="1"/>
  <c r="I43" i="4"/>
  <c r="I45" i="4" l="1"/>
  <c r="I46" i="4" s="1"/>
  <c r="I39" i="7"/>
  <c r="I40" i="7" l="1"/>
  <c r="I45" i="5" l="1"/>
  <c r="I46" i="5" s="1"/>
  <c r="I47" i="5" s="1"/>
  <c r="I29" i="6" l="1"/>
  <c r="I23" i="6"/>
  <c r="I18" i="6"/>
  <c r="I32" i="6"/>
  <c r="I21" i="6"/>
  <c r="I33" i="6"/>
  <c r="I15" i="6"/>
  <c r="I19" i="6" l="1"/>
  <c r="I28" i="6"/>
  <c r="I26" i="6"/>
  <c r="I27" i="6"/>
  <c r="I24" i="6"/>
  <c r="I31" i="6"/>
  <c r="I22" i="6"/>
  <c r="I25" i="6"/>
  <c r="I20" i="6"/>
  <c r="I14" i="6"/>
  <c r="I34" i="6" l="1"/>
  <c r="I44" i="6"/>
  <c r="I46" i="6" s="1"/>
  <c r="I47" i="6" l="1"/>
</calcChain>
</file>

<file path=xl/sharedStrings.xml><?xml version="1.0" encoding="utf-8"?>
<sst xmlns="http://schemas.openxmlformats.org/spreadsheetml/2006/main" count="572" uniqueCount="118">
  <si>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</si>
  <si>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</si>
  <si>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</si>
  <si>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</si>
  <si>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</si>
  <si>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</si>
  <si>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</si>
  <si>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</si>
  <si>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</si>
  <si>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</si>
  <si>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</si>
  <si>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</si>
  <si>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</si>
  <si>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</si>
  <si>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</si>
  <si>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</si>
  <si>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</si>
  <si>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</si>
  <si>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</si>
  <si>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</si>
  <si>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</si>
  <si>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</si>
  <si>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</si>
  <si>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INE437M07034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</si>
  <si>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</si>
  <si>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</si>
  <si>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</si>
  <si>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</si>
  <si>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</si>
  <si>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</si>
  <si>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</si>
  <si>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</si>
  <si>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</si>
  <si>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</si>
  <si>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</si>
  <si>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</si>
  <si>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</si>
  <si>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</si>
  <si>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</si>
  <si>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</si>
  <si>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</si>
  <si>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</si>
  <si>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</si>
  <si>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</si>
  <si>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</si>
  <si>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</si>
  <si>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</si>
  <si>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IL&amp;FS  Infrastructure Debt Fund Series 1BBG Wind Power Limited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</si>
  <si>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</si>
  <si>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</si>
  <si>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</si>
  <si>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</si>
  <si>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</si>
  <si>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</si>
  <si>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</si>
  <si>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</si>
  <si>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</si>
  <si>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</si>
  <si>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</si>
  <si>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</si>
  <si>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</si>
  <si>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</si>
  <si>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</si>
  <si>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</si>
  <si>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</si>
  <si>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</si>
  <si>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</si>
  <si>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</si>
  <si>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INE086A07141</t>
  </si>
  <si>
    <t>IL&amp;FS  Infrastructure Debt Fund Series 2A</t>
  </si>
  <si>
    <t>INE882W07014</t>
  </si>
  <si>
    <t>INE882W07022</t>
  </si>
  <si>
    <t>INE311I07088</t>
  </si>
  <si>
    <t>INE311I07096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</si>
  <si>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</si>
  <si>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</si>
  <si>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</si>
  <si>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</si>
  <si>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</si>
  <si>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</si>
  <si>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</si>
  <si>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</si>
  <si>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</si>
  <si>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</si>
  <si>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</si>
  <si>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</si>
  <si>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</si>
  <si>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</si>
  <si>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</si>
  <si>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</si>
  <si>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</si>
  <si>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</si>
  <si>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</si>
  <si>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INE076M07014</t>
  </si>
  <si>
    <t>Applied For</t>
  </si>
  <si>
    <t>IND A(SO)</t>
  </si>
  <si>
    <t>CARE A- (SO)</t>
  </si>
  <si>
    <t>Unrated</t>
  </si>
  <si>
    <t>CARE A</t>
  </si>
  <si>
    <t>ICRA BBB</t>
  </si>
  <si>
    <t>ICRA BBB+</t>
  </si>
  <si>
    <t>ICRA BB+ (SO)</t>
  </si>
  <si>
    <t>[ICRA]BBB -</t>
  </si>
  <si>
    <t>CRISIL BBB -</t>
  </si>
  <si>
    <t>BWR A+ (SO)</t>
  </si>
  <si>
    <t>CARE BBB-</t>
  </si>
  <si>
    <t>CARE BBB+</t>
  </si>
  <si>
    <t>BWR A+</t>
  </si>
  <si>
    <t>CRISIL (AA-)</t>
  </si>
  <si>
    <t>ICRA C-</t>
  </si>
  <si>
    <t>Monthly  Portfolio statement as on February 28, 2019</t>
  </si>
  <si>
    <t>IL&amp;FS Wind Energy Limited</t>
  </si>
  <si>
    <t>GHV Hospitality (India) Private Limited</t>
  </si>
  <si>
    <t>AMRI Hospital Limited</t>
  </si>
  <si>
    <t>IL&amp;FS Solar Power Limited</t>
  </si>
  <si>
    <t>AD Hydro Power Ltd</t>
  </si>
  <si>
    <t>BG Wind Power Limited</t>
  </si>
  <si>
    <t>The IL&amp;FS Financial Centre, 1st Floor, Plot C-22, G-Block, Bandra Kurla Complex, Bandra East, Mumbai-400051 (www.ilfsinfrafund.com)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</si>
</sst>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4" applyNumberFormat="0" applyAlignment="0" applyProtection="0"/>
    <xf numFmtId="0" fontId="22" fillId="0" borderId="6" applyNumberFormat="0" applyFill="0" applyAlignment="0" applyProtection="0"/>
    <xf numFmtId="0" fontId="23" fillId="4" borderId="0" applyNumberFormat="0" applyBorder="0" applyAlignment="0" applyProtection="0"/>
    <xf numFmtId="0" fontId="1" fillId="0" borderId="0"/>
    <xf numFmtId="0" fontId="11" fillId="0" borderId="0"/>
    <xf numFmtId="0" fontId="11" fillId="8" borderId="8" applyNumberFormat="0" applyFont="0" applyAlignment="0" applyProtection="0"/>
    <xf numFmtId="0" fontId="24" fillId="6" borderId="5" applyNumberFormat="0" applyAlignment="0" applyProtection="0"/>
    <xf numFmtId="9" fontId="1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0" fontId="8" fillId="0" borderId="0" xfId="0" applyFont="1" applyFill="1" applyBorder="1"/>
    <xf numFmtId="164" fontId="9" fillId="0" borderId="0" xfId="1" applyFont="1" applyFill="1" applyBorder="1"/>
    <xf numFmtId="0" fontId="9" fillId="34" borderId="0" xfId="0" applyFont="1" applyFill="1" applyBorder="1"/>
    <xf numFmtId="39" fontId="9" fillId="34" borderId="0" xfId="0" applyNumberFormat="1" applyFont="1" applyFill="1" applyBorder="1"/>
    <xf numFmtId="10" fontId="9" fillId="34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9" fillId="0" borderId="0" xfId="0" applyNumberFormat="1" applyFont="1" applyFill="1" applyBorder="1"/>
    <xf numFmtId="10" fontId="9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9" fillId="34" borderId="0" xfId="1" applyNumberFormat="1" applyFont="1" applyFill="1" applyBorder="1"/>
    <xf numFmtId="10" fontId="9" fillId="34" borderId="14" xfId="1" applyNumberFormat="1" applyFont="1" applyFill="1" applyBorder="1"/>
    <xf numFmtId="10" fontId="9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9" fillId="0" borderId="0" xfId="0" applyFont="1" applyFill="1" applyBorder="1" applyAlignment="1">
      <alignment horizontal="left" vertical="top"/>
    </xf>
    <xf numFmtId="10" fontId="9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9" fillId="35" borderId="0" xfId="0" applyFont="1" applyFill="1" applyBorder="1"/>
    <xf numFmtId="39" fontId="9" fillId="35" borderId="0" xfId="0" applyNumberFormat="1" applyFont="1" applyFill="1" applyBorder="1"/>
    <xf numFmtId="10" fontId="9" fillId="35" borderId="14" xfId="2" applyNumberFormat="1" applyFont="1" applyFill="1" applyBorder="1"/>
    <xf numFmtId="4" fontId="9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9" fillId="34" borderId="0" xfId="1" applyFont="1" applyFill="1" applyBorder="1"/>
    <xf numFmtId="10" fontId="9" fillId="34" borderId="14" xfId="0" applyNumberFormat="1" applyFont="1" applyFill="1" applyBorder="1" applyAlignment="1">
      <alignment horizontal="right"/>
    </xf>
    <xf numFmtId="10" fontId="9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9" fillId="0" borderId="0" xfId="0" applyFont="1" applyBorder="1" applyAlignment="1">
      <alignment horizontal="left" vertical="top"/>
    </xf>
    <xf numFmtId="10" fontId="9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9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9" fillId="34" borderId="14" xfId="46" applyNumberFormat="1" applyFont="1" applyFill="1" applyBorder="1"/>
    <xf numFmtId="167" fontId="2" fillId="0" borderId="0" xfId="0" applyNumberFormat="1" applyFont="1" applyBorder="1"/>
    <xf numFmtId="9" fontId="9" fillId="0" borderId="14" xfId="46" applyFont="1" applyFill="1" applyBorder="1"/>
    <xf numFmtId="164" fontId="2" fillId="0" borderId="0" xfId="32" applyFont="1" applyFill="1" applyBorder="1"/>
    <xf numFmtId="10" fontId="9" fillId="0" borderId="0" xfId="46" applyNumberFormat="1" applyFont="1" applyFill="1" applyBorder="1" applyAlignment="1">
      <alignment horizontal="left" vertical="top"/>
    </xf>
    <xf numFmtId="164" fontId="9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9" fillId="0" borderId="0" xfId="0" applyNumberFormat="1" applyFont="1" applyFill="1" applyBorder="1" applyAlignment="1">
      <alignment vertical="top"/>
    </xf>
    <xf numFmtId="10" fontId="9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9" fillId="34" borderId="0" xfId="0" applyFont="1" applyFill="1" applyBorder="1" applyAlignment="1">
      <alignment vertical="top"/>
    </xf>
    <xf numFmtId="164" fontId="9" fillId="34" borderId="0" xfId="32" applyFont="1" applyFill="1" applyBorder="1" applyAlignment="1">
      <alignment vertical="top"/>
    </xf>
    <xf numFmtId="10" fontId="9" fillId="34" borderId="14" xfId="46" applyNumberFormat="1" applyFont="1" applyFill="1" applyBorder="1" applyAlignment="1">
      <alignment vertical="top"/>
    </xf>
    <xf numFmtId="10" fontId="9" fillId="34" borderId="14" xfId="32" applyNumberFormat="1" applyFont="1" applyFill="1" applyBorder="1" applyAlignment="1">
      <alignment vertical="top"/>
    </xf>
    <xf numFmtId="39" fontId="9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9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9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9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9" fillId="34" borderId="14" xfId="32" applyNumberFormat="1" applyFont="1" applyFill="1" applyBorder="1"/>
    <xf numFmtId="164" fontId="9" fillId="0" borderId="0" xfId="32" applyFont="1" applyFill="1" applyBorder="1"/>
    <xf numFmtId="10" fontId="9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5"/>
  <sheetViews>
    <sheetView tabSelected="1" view="pageBreakPreview" topLeftCell="C1" zoomScale="87" zoomScaleNormal="85" zoomScaleSheetLayoutView="87" workbookViewId="0">
      <selection activeCell="C4" sqref="C4"/>
    </sheetView>
  </sheetViews>
  <sheetFormatPr defaultRowHeight="15.75" x14ac:dyDescent="0.25"/>
  <cols>
    <col min="1" max="2" width="20.5703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117</v>
      </c>
    </row>
    <row r="7" spans="1:13" s="4" customFormat="1" ht="15.75" customHeight="1" x14ac:dyDescent="0.25">
      <c r="C7" s="155" t="s">
        <v>0</v>
      </c>
      <c r="D7" s="156"/>
      <c r="E7" s="156"/>
      <c r="F7" s="156"/>
      <c r="G7" s="156"/>
      <c r="H7" s="156"/>
      <c r="I7" s="157"/>
      <c r="J7" s="1"/>
      <c r="L7" s="5"/>
      <c r="M7" s="1"/>
    </row>
    <row r="8" spans="1:13" s="4" customFormat="1" ht="15.75" customHeight="1" x14ac:dyDescent="0.25">
      <c r="C8" s="158" t="s">
        <v>110</v>
      </c>
      <c r="D8" s="159"/>
      <c r="E8" s="159"/>
      <c r="F8" s="159"/>
      <c r="G8" s="159"/>
      <c r="H8" s="159"/>
      <c r="I8" s="160"/>
      <c r="J8" s="1"/>
      <c r="L8" s="5"/>
      <c r="M8" s="1"/>
    </row>
    <row r="9" spans="1:13" x14ac:dyDescent="0.25">
      <c r="C9" s="161"/>
      <c r="D9" s="162"/>
      <c r="E9" s="162"/>
      <c r="F9" s="162"/>
      <c r="G9" s="162"/>
      <c r="H9" s="162"/>
      <c r="I9" s="163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64" t="s">
        <v>1</v>
      </c>
      <c r="D11" s="165" t="s">
        <v>2</v>
      </c>
      <c r="E11" s="165" t="s">
        <v>3</v>
      </c>
      <c r="F11" s="12" t="s">
        <v>4</v>
      </c>
      <c r="G11" s="165" t="s">
        <v>5</v>
      </c>
      <c r="H11" s="13" t="s">
        <v>6</v>
      </c>
      <c r="I11" s="166" t="s">
        <v>7</v>
      </c>
      <c r="J11" s="14"/>
      <c r="K11" s="15"/>
      <c r="L11" s="5"/>
      <c r="M11" s="14"/>
    </row>
    <row r="12" spans="1:13" x14ac:dyDescent="0.25">
      <c r="C12" s="164"/>
      <c r="D12" s="165"/>
      <c r="E12" s="165"/>
      <c r="F12" s="12"/>
      <c r="G12" s="165"/>
      <c r="H12" s="13" t="s">
        <v>8</v>
      </c>
      <c r="I12" s="166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111</v>
      </c>
      <c r="E15" s="20" t="s">
        <v>109</v>
      </c>
      <c r="F15" s="1" t="s">
        <v>10</v>
      </c>
      <c r="G15" s="2">
        <v>715</v>
      </c>
      <c r="H15" s="17">
        <v>9520.2739700000002</v>
      </c>
      <c r="I15" s="18">
        <f>+H15/$H$40</f>
        <v>0.23410456180116765</v>
      </c>
      <c r="M15" s="21"/>
    </row>
    <row r="16" spans="1:13" x14ac:dyDescent="0.25">
      <c r="A16" s="1" t="str">
        <f t="shared" ref="A16:A24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12</v>
      </c>
      <c r="H17" s="17"/>
      <c r="I17" s="18"/>
      <c r="M17" s="21"/>
    </row>
    <row r="18" spans="1:17" x14ac:dyDescent="0.25">
      <c r="A18" s="1" t="str">
        <f t="shared" si="0"/>
        <v>IL&amp;FS  Infrastructure Debt Fund Series 1ADB Power (Madhya Pradesh) Limited</v>
      </c>
      <c r="C18" s="16">
        <v>3</v>
      </c>
      <c r="D18" s="23" t="s">
        <v>25</v>
      </c>
      <c r="E18" s="20" t="s">
        <v>97</v>
      </c>
      <c r="F18" s="1" t="s">
        <v>93</v>
      </c>
      <c r="G18" s="2">
        <v>1003</v>
      </c>
      <c r="H18" s="17">
        <v>10454.10938</v>
      </c>
      <c r="I18" s="18">
        <f t="shared" ref="I18:I24" si="1">+H18/$H$40</f>
        <v>0.25706767506254613</v>
      </c>
      <c r="M18" s="21"/>
    </row>
    <row r="19" spans="1:17" x14ac:dyDescent="0.25">
      <c r="A19" s="1" t="str">
        <f t="shared" si="0"/>
        <v>IL&amp;FS  Infrastructure Debt Fund Series 1AAbhitech Developers Private Limited</v>
      </c>
      <c r="C19" s="16">
        <f>+C18+1</f>
        <v>4</v>
      </c>
      <c r="D19" s="1" t="s">
        <v>20</v>
      </c>
      <c r="E19" s="20" t="s">
        <v>97</v>
      </c>
      <c r="F19" s="1" t="s">
        <v>21</v>
      </c>
      <c r="G19" s="2">
        <v>404900</v>
      </c>
      <c r="H19" s="17">
        <v>4049</v>
      </c>
      <c r="I19" s="18">
        <f t="shared" si="1"/>
        <v>9.9565345883940753E-2</v>
      </c>
      <c r="M19" s="21"/>
    </row>
    <row r="20" spans="1:17" x14ac:dyDescent="0.25">
      <c r="A20" s="1" t="str">
        <f>+$C$7&amp;D20</f>
        <v>IL&amp;FS  Infrastructure Debt Fund Series 1AClean Max Enviro Energy Solutions Private Limited</v>
      </c>
      <c r="C20" s="16">
        <f t="shared" ref="C20:C24" si="2">+C19+1</f>
        <v>5</v>
      </c>
      <c r="D20" s="1" t="s">
        <v>13</v>
      </c>
      <c r="E20" s="20" t="s">
        <v>100</v>
      </c>
      <c r="F20" s="1" t="s">
        <v>14</v>
      </c>
      <c r="G20" s="2">
        <v>401</v>
      </c>
      <c r="H20" s="17">
        <v>4009.9999899999998</v>
      </c>
      <c r="I20" s="18">
        <f t="shared" si="1"/>
        <v>9.860633143960211E-2</v>
      </c>
      <c r="M20" s="21"/>
    </row>
    <row r="21" spans="1:17" x14ac:dyDescent="0.25">
      <c r="A21" s="1" t="str">
        <f>+$C$7&amp;D21</f>
        <v>IL&amp;FS  Infrastructure Debt Fund Series 1AGHV Hospitality (India) Private Limited</v>
      </c>
      <c r="C21" s="16">
        <f t="shared" si="2"/>
        <v>6</v>
      </c>
      <c r="D21" s="1" t="s">
        <v>112</v>
      </c>
      <c r="E21" s="20" t="s">
        <v>97</v>
      </c>
      <c r="F21" s="1" t="s">
        <v>22</v>
      </c>
      <c r="G21" s="2">
        <v>180</v>
      </c>
      <c r="H21" s="17">
        <v>1835.117</v>
      </c>
      <c r="I21" s="18">
        <f t="shared" si="1"/>
        <v>4.5125724584465225E-2</v>
      </c>
      <c r="M21" s="21"/>
    </row>
    <row r="22" spans="1:17" x14ac:dyDescent="0.25">
      <c r="A22" s="1" t="str">
        <f>+$C$7&amp;D22</f>
        <v>IL&amp;FS  Infrastructure Debt Fund Series 1ABhilangana Hydro Power Limited</v>
      </c>
      <c r="C22" s="16">
        <f t="shared" si="2"/>
        <v>7</v>
      </c>
      <c r="D22" s="1" t="s">
        <v>15</v>
      </c>
      <c r="E22" s="20" t="s">
        <v>98</v>
      </c>
      <c r="F22" s="1" t="s">
        <v>16</v>
      </c>
      <c r="G22" s="2">
        <v>33</v>
      </c>
      <c r="H22" s="17">
        <v>330</v>
      </c>
      <c r="I22" s="18">
        <f t="shared" si="1"/>
        <v>8.1147355252409112E-3</v>
      </c>
      <c r="M22" s="21"/>
    </row>
    <row r="23" spans="1:17" x14ac:dyDescent="0.25">
      <c r="A23" s="1" t="str">
        <f t="shared" si="0"/>
        <v>IL&amp;FS  Infrastructure Debt Fund Series 1AAMRI Hospital Limited</v>
      </c>
      <c r="C23" s="16">
        <f t="shared" si="2"/>
        <v>8</v>
      </c>
      <c r="D23" s="1" t="s">
        <v>113</v>
      </c>
      <c r="E23" s="20" t="s">
        <v>96</v>
      </c>
      <c r="F23" s="1" t="s">
        <v>23</v>
      </c>
      <c r="G23" s="2">
        <v>175</v>
      </c>
      <c r="H23" s="17">
        <v>253.44617500000001</v>
      </c>
      <c r="I23" s="18">
        <f t="shared" si="1"/>
        <v>6.2322687272997725E-3</v>
      </c>
      <c r="M23" s="21"/>
    </row>
    <row r="24" spans="1:17" x14ac:dyDescent="0.25">
      <c r="A24" s="1" t="str">
        <f t="shared" si="0"/>
        <v>IL&amp;FS  Infrastructure Debt Fund Series 1ABhilangana Hydro Power Limited</v>
      </c>
      <c r="C24" s="16">
        <f t="shared" si="2"/>
        <v>9</v>
      </c>
      <c r="D24" s="1" t="s">
        <v>15</v>
      </c>
      <c r="E24" s="20" t="s">
        <v>98</v>
      </c>
      <c r="F24" s="1" t="s">
        <v>18</v>
      </c>
      <c r="G24" s="2">
        <v>21</v>
      </c>
      <c r="H24" s="17">
        <v>210</v>
      </c>
      <c r="I24" s="18">
        <f t="shared" si="1"/>
        <v>5.1639226069714883E-3</v>
      </c>
      <c r="M24" s="21"/>
    </row>
    <row r="25" spans="1:17" s="4" customFormat="1" x14ac:dyDescent="0.25">
      <c r="C25" s="22"/>
      <c r="D25" s="25" t="s">
        <v>26</v>
      </c>
      <c r="E25" s="25"/>
      <c r="F25" s="25"/>
      <c r="G25" s="25"/>
      <c r="H25" s="26">
        <v>30661.946515</v>
      </c>
      <c r="I25" s="27">
        <f>SUM(I15:I24)</f>
        <v>0.75398056563123395</v>
      </c>
      <c r="J25" s="28"/>
      <c r="L25" s="5"/>
      <c r="M25" s="17"/>
      <c r="N25" s="29"/>
      <c r="O25" s="30"/>
      <c r="Q25" s="30"/>
    </row>
    <row r="26" spans="1:17" s="4" customFormat="1" x14ac:dyDescent="0.25">
      <c r="C26" s="22"/>
      <c r="D26" s="28"/>
      <c r="E26" s="28"/>
      <c r="F26" s="28"/>
      <c r="G26" s="28"/>
      <c r="H26" s="31"/>
      <c r="I26" s="32"/>
      <c r="J26" s="28"/>
      <c r="L26" s="5"/>
      <c r="M26" s="1"/>
    </row>
    <row r="27" spans="1:17" s="4" customFormat="1" x14ac:dyDescent="0.25">
      <c r="C27" s="22"/>
      <c r="D27" s="19" t="s">
        <v>27</v>
      </c>
      <c r="E27" s="1"/>
      <c r="F27" s="1"/>
      <c r="G27" s="1"/>
      <c r="H27" s="17"/>
      <c r="I27" s="18"/>
      <c r="J27" s="28"/>
      <c r="L27" s="5"/>
      <c r="M27" s="1"/>
    </row>
    <row r="28" spans="1:17" s="4" customFormat="1" x14ac:dyDescent="0.25">
      <c r="B28" s="1" t="str">
        <f>+$C$7&amp;D28</f>
        <v>IL&amp;FS  Infrastructure Debt Fund Series 1ACollateralised Borrowing &amp; Lending Obligation (CBLO)</v>
      </c>
      <c r="C28" s="22"/>
      <c r="D28" s="4" t="s">
        <v>28</v>
      </c>
      <c r="E28" s="33"/>
      <c r="F28" s="33"/>
      <c r="G28" s="33"/>
      <c r="H28" s="17">
        <v>9899.9581822</v>
      </c>
      <c r="I28" s="18">
        <f>+H28/$H$40</f>
        <v>0.24344103745302353</v>
      </c>
      <c r="J28" s="28"/>
      <c r="L28" s="5"/>
      <c r="M28" s="1"/>
    </row>
    <row r="29" spans="1:17" s="4" customFormat="1" x14ac:dyDescent="0.25">
      <c r="C29" s="22"/>
      <c r="D29" s="1"/>
      <c r="E29" s="1"/>
      <c r="F29" s="1"/>
      <c r="G29" s="1"/>
      <c r="H29" s="33"/>
      <c r="I29" s="34"/>
      <c r="J29" s="28"/>
      <c r="L29" s="5"/>
      <c r="M29" s="1"/>
    </row>
    <row r="30" spans="1:17" x14ac:dyDescent="0.25">
      <c r="C30" s="16"/>
      <c r="D30" s="25" t="s">
        <v>26</v>
      </c>
      <c r="E30" s="25"/>
      <c r="F30" s="25"/>
      <c r="G30" s="25"/>
      <c r="H30" s="35">
        <v>9899.9581822</v>
      </c>
      <c r="I30" s="36">
        <f>SUM(I28:I29)</f>
        <v>0.24344103745302353</v>
      </c>
    </row>
    <row r="31" spans="1:17" x14ac:dyDescent="0.25">
      <c r="C31" s="16"/>
      <c r="D31" s="28"/>
      <c r="E31" s="28"/>
      <c r="F31" s="28"/>
      <c r="G31" s="28"/>
      <c r="H31" s="24"/>
      <c r="I31" s="37"/>
    </row>
    <row r="32" spans="1:17" x14ac:dyDescent="0.25">
      <c r="B32" s="1" t="str">
        <f>+$C$7&amp;D32</f>
        <v>IL&amp;FS  Infrastructure Debt Fund Series 1ACBLO Margin</v>
      </c>
      <c r="C32" s="16"/>
      <c r="D32" s="19" t="s">
        <v>29</v>
      </c>
      <c r="E32" s="33"/>
      <c r="F32" s="33"/>
      <c r="H32" s="17">
        <v>20.5</v>
      </c>
      <c r="I32" s="18">
        <f>+H32/$H$40</f>
        <v>5.0409720687102629E-4</v>
      </c>
    </row>
    <row r="33" spans="2:14" x14ac:dyDescent="0.25">
      <c r="C33" s="16"/>
      <c r="D33" s="19"/>
      <c r="E33" s="33"/>
      <c r="F33" s="33"/>
      <c r="H33" s="17"/>
      <c r="I33" s="38"/>
    </row>
    <row r="34" spans="2:14" s="4" customFormat="1" x14ac:dyDescent="0.25">
      <c r="C34" s="22"/>
      <c r="D34" s="25" t="s">
        <v>26</v>
      </c>
      <c r="E34" s="25"/>
      <c r="F34" s="25"/>
      <c r="G34" s="25"/>
      <c r="H34" s="26">
        <v>20.5</v>
      </c>
      <c r="I34" s="27">
        <f>SUM(I32:I33)</f>
        <v>5.0409720687102629E-4</v>
      </c>
      <c r="J34" s="28"/>
      <c r="L34" s="5"/>
      <c r="M34" s="1"/>
    </row>
    <row r="35" spans="2:14" x14ac:dyDescent="0.25">
      <c r="C35" s="16"/>
      <c r="H35" s="17"/>
      <c r="I35" s="18"/>
    </row>
    <row r="36" spans="2:14" x14ac:dyDescent="0.25">
      <c r="C36" s="16"/>
      <c r="D36" s="19" t="s">
        <v>30</v>
      </c>
      <c r="H36" s="17"/>
      <c r="I36" s="18"/>
    </row>
    <row r="37" spans="2:14" x14ac:dyDescent="0.25">
      <c r="C37" s="16">
        <v>1</v>
      </c>
      <c r="D37" s="1" t="s">
        <v>31</v>
      </c>
      <c r="E37" s="33"/>
      <c r="F37" s="33"/>
      <c r="H37" s="17">
        <v>-68.727603999992425</v>
      </c>
      <c r="I37" s="18">
        <f>+H37/$H$40</f>
        <v>-1.6900191810406903E-3</v>
      </c>
    </row>
    <row r="38" spans="2:14" x14ac:dyDescent="0.25">
      <c r="B38" s="1" t="str">
        <f>+$C$7&amp;D38</f>
        <v>IL&amp;FS  Infrastructure Debt Fund Series 1ACash &amp; Cash Equivalents</v>
      </c>
      <c r="C38" s="16">
        <v>2</v>
      </c>
      <c r="D38" s="1" t="s">
        <v>32</v>
      </c>
      <c r="E38" s="33"/>
      <c r="F38" s="33"/>
      <c r="H38" s="17">
        <v>153.0826519</v>
      </c>
      <c r="I38" s="18">
        <f>+H38/$H$40</f>
        <v>3.7643188899121756E-3</v>
      </c>
    </row>
    <row r="39" spans="2:14" s="4" customFormat="1" x14ac:dyDescent="0.25">
      <c r="C39" s="22"/>
      <c r="D39" s="25" t="s">
        <v>26</v>
      </c>
      <c r="E39" s="25"/>
      <c r="F39" s="25"/>
      <c r="G39" s="25"/>
      <c r="H39" s="26">
        <v>84.355047900007577</v>
      </c>
      <c r="I39" s="27">
        <f>SUM(I37:I38)</f>
        <v>2.0742997088714853E-3</v>
      </c>
      <c r="J39" s="28"/>
      <c r="L39" s="5"/>
      <c r="M39" s="1"/>
    </row>
    <row r="40" spans="2:14" s="4" customFormat="1" x14ac:dyDescent="0.25">
      <c r="C40" s="22"/>
      <c r="D40" s="39" t="s">
        <v>33</v>
      </c>
      <c r="E40" s="39"/>
      <c r="F40" s="39"/>
      <c r="G40" s="39"/>
      <c r="H40" s="40">
        <v>40666.759745100004</v>
      </c>
      <c r="I40" s="41">
        <f>+I25+I30+I34+I39</f>
        <v>1</v>
      </c>
      <c r="J40" s="42"/>
      <c r="L40" s="5"/>
      <c r="M40" s="74"/>
      <c r="N40" s="29"/>
    </row>
    <row r="41" spans="2:14" x14ac:dyDescent="0.25">
      <c r="C41" s="16"/>
      <c r="D41" s="42"/>
      <c r="E41" s="42"/>
      <c r="F41" s="42"/>
      <c r="G41" s="42"/>
      <c r="H41" s="43"/>
      <c r="I41" s="44"/>
      <c r="J41" s="42"/>
      <c r="N41" s="21"/>
    </row>
    <row r="42" spans="2:14" x14ac:dyDescent="0.25">
      <c r="C42" s="16"/>
      <c r="D42" s="45" t="s">
        <v>34</v>
      </c>
      <c r="H42" s="21"/>
      <c r="I42" s="46"/>
    </row>
    <row r="43" spans="2:14" x14ac:dyDescent="0.25">
      <c r="L43" s="47"/>
    </row>
    <row r="44" spans="2:14" hidden="1" x14ac:dyDescent="0.25">
      <c r="G44" s="48">
        <v>3896342178.5700002</v>
      </c>
      <c r="H44" s="21">
        <v>38963.421785700004</v>
      </c>
    </row>
    <row r="45" spans="2:14" hidden="1" x14ac:dyDescent="0.25">
      <c r="H45" s="21">
        <v>1703.3379593999998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view="pageBreakPreview" topLeftCell="C1" zoomScale="87" zoomScaleNormal="85" zoomScaleSheetLayoutView="87" workbookViewId="0">
      <selection activeCell="D9" sqref="D9"/>
    </sheetView>
  </sheetViews>
  <sheetFormatPr defaultRowHeight="15.75" x14ac:dyDescent="0.25"/>
  <cols>
    <col min="1" max="2" width="9.140625" style="49" hidden="1" customWidth="1"/>
    <col min="3" max="3" width="7.5703125" style="49" customWidth="1"/>
    <col min="4" max="4" width="58.7109375" style="49" customWidth="1"/>
    <col min="5" max="5" width="16.42578125" style="49" customWidth="1"/>
    <col min="6" max="6" width="16.85546875" style="49" customWidth="1"/>
    <col min="7" max="7" width="11" style="49" bestFit="1" customWidth="1"/>
    <col min="8" max="8" width="16.42578125" style="49" customWidth="1"/>
    <col min="9" max="9" width="14.7109375" style="49" customWidth="1"/>
    <col min="10" max="10" width="18.42578125" style="1" customWidth="1"/>
    <col min="11" max="11" width="17.42578125" style="49" hidden="1" customWidth="1"/>
    <col min="12" max="12" width="9.140625" style="51" hidden="1" customWidth="1"/>
    <col min="13" max="13" width="15.140625" style="1" hidden="1" customWidth="1"/>
    <col min="14" max="15" width="15.140625" style="49" hidden="1" customWidth="1"/>
    <col min="16" max="17" width="0" style="49" hidden="1" customWidth="1"/>
    <col min="18" max="18" width="17" style="49" bestFit="1" customWidth="1"/>
    <col min="19" max="19" width="10" style="49" bestFit="1" customWidth="1"/>
    <col min="20" max="20" width="9.28515625" style="49" bestFit="1" customWidth="1"/>
    <col min="21" max="16384" width="9.140625" style="49"/>
  </cols>
  <sheetData>
    <row r="1" spans="1:18" x14ac:dyDescent="0.25">
      <c r="G1" s="50"/>
    </row>
    <row r="2" spans="1:18" x14ac:dyDescent="0.25">
      <c r="G2" s="50"/>
    </row>
    <row r="3" spans="1:18" x14ac:dyDescent="0.25">
      <c r="G3" s="50"/>
    </row>
    <row r="4" spans="1:18" x14ac:dyDescent="0.25">
      <c r="G4" s="50"/>
    </row>
    <row r="5" spans="1:18" x14ac:dyDescent="0.25">
      <c r="C5" s="1" t="s">
        <v>117</v>
      </c>
      <c r="G5" s="50"/>
    </row>
    <row r="6" spans="1:18" s="20" customFormat="1" ht="15.75" customHeight="1" x14ac:dyDescent="0.25">
      <c r="C6" s="155" t="s">
        <v>35</v>
      </c>
      <c r="D6" s="156"/>
      <c r="E6" s="156"/>
      <c r="F6" s="156"/>
      <c r="G6" s="156"/>
      <c r="H6" s="156"/>
      <c r="I6" s="157"/>
      <c r="J6" s="1"/>
      <c r="L6" s="52"/>
      <c r="M6" s="1"/>
    </row>
    <row r="7" spans="1:18" s="20" customFormat="1" ht="15.75" customHeight="1" x14ac:dyDescent="0.25">
      <c r="C7" s="167" t="s">
        <v>110</v>
      </c>
      <c r="D7" s="168"/>
      <c r="E7" s="168"/>
      <c r="F7" s="168"/>
      <c r="G7" s="168"/>
      <c r="H7" s="168"/>
      <c r="I7" s="169"/>
      <c r="J7" s="1"/>
      <c r="L7" s="52"/>
      <c r="M7" s="1"/>
    </row>
    <row r="8" spans="1:18" x14ac:dyDescent="0.25">
      <c r="C8" s="161"/>
      <c r="D8" s="162"/>
      <c r="E8" s="162"/>
      <c r="F8" s="162"/>
      <c r="G8" s="162"/>
      <c r="H8" s="162"/>
      <c r="I8" s="163"/>
      <c r="K8" s="53"/>
      <c r="L8" s="54"/>
    </row>
    <row r="9" spans="1:18" x14ac:dyDescent="0.25">
      <c r="C9" s="6"/>
      <c r="D9" s="55"/>
      <c r="E9" s="55"/>
      <c r="F9" s="55"/>
      <c r="G9" s="55"/>
      <c r="H9" s="55"/>
      <c r="I9" s="56"/>
      <c r="K9" s="53"/>
      <c r="L9" s="54"/>
    </row>
    <row r="10" spans="1:18" s="20" customFormat="1" x14ac:dyDescent="0.25">
      <c r="C10" s="164" t="s">
        <v>1</v>
      </c>
      <c r="D10" s="165" t="s">
        <v>2</v>
      </c>
      <c r="E10" s="165" t="s">
        <v>3</v>
      </c>
      <c r="F10" s="12" t="s">
        <v>4</v>
      </c>
      <c r="G10" s="165" t="s">
        <v>5</v>
      </c>
      <c r="H10" s="13" t="s">
        <v>6</v>
      </c>
      <c r="I10" s="166" t="s">
        <v>7</v>
      </c>
      <c r="J10" s="14"/>
      <c r="K10" s="57"/>
      <c r="L10" s="52"/>
      <c r="M10" s="14"/>
    </row>
    <row r="11" spans="1:18" s="20" customFormat="1" x14ac:dyDescent="0.25">
      <c r="C11" s="164"/>
      <c r="D11" s="165"/>
      <c r="E11" s="165"/>
      <c r="F11" s="12"/>
      <c r="G11" s="165"/>
      <c r="H11" s="13" t="s">
        <v>8</v>
      </c>
      <c r="I11" s="166"/>
      <c r="J11" s="14"/>
      <c r="K11" s="57"/>
      <c r="L11" s="52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9</v>
      </c>
      <c r="E13" s="1"/>
      <c r="F13" s="1"/>
      <c r="G13" s="1"/>
      <c r="H13" s="17"/>
      <c r="I13" s="18"/>
    </row>
    <row r="14" spans="1:18" x14ac:dyDescent="0.25">
      <c r="A14" s="49" t="s">
        <v>36</v>
      </c>
      <c r="C14" s="16">
        <v>1</v>
      </c>
      <c r="D14" s="1" t="s">
        <v>114</v>
      </c>
      <c r="E14" s="1" t="s">
        <v>101</v>
      </c>
      <c r="F14" s="1" t="s">
        <v>37</v>
      </c>
      <c r="G14" s="58">
        <v>547</v>
      </c>
      <c r="H14" s="17">
        <v>6255.3061699999998</v>
      </c>
      <c r="I14" s="18">
        <f>+H14/$H$50</f>
        <v>0.15538643970320148</v>
      </c>
    </row>
    <row r="15" spans="1:18" x14ac:dyDescent="0.25">
      <c r="A15" s="49" t="s">
        <v>38</v>
      </c>
      <c r="C15" s="16">
        <v>2</v>
      </c>
      <c r="D15" s="1" t="s">
        <v>111</v>
      </c>
      <c r="E15" s="1" t="s">
        <v>109</v>
      </c>
      <c r="F15" s="1" t="s">
        <v>39</v>
      </c>
      <c r="G15" s="58">
        <v>200</v>
      </c>
      <c r="H15" s="17">
        <v>2663.0137</v>
      </c>
      <c r="I15" s="18">
        <f t="shared" ref="I15:I17" si="0">+H15/$H$50</f>
        <v>6.6151233285492328E-2</v>
      </c>
      <c r="J15" s="59"/>
      <c r="R15" s="59"/>
    </row>
    <row r="16" spans="1:18" x14ac:dyDescent="0.25">
      <c r="A16" s="49" t="s">
        <v>40</v>
      </c>
      <c r="C16" s="16">
        <v>3</v>
      </c>
      <c r="D16" s="1" t="s">
        <v>11</v>
      </c>
      <c r="E16" s="1" t="s">
        <v>99</v>
      </c>
      <c r="F16" s="1" t="s">
        <v>42</v>
      </c>
      <c r="G16" s="58">
        <v>117143</v>
      </c>
      <c r="H16" s="17">
        <v>1171.4299100000001</v>
      </c>
      <c r="I16" s="18">
        <f t="shared" si="0"/>
        <v>2.9099186855108289E-2</v>
      </c>
      <c r="J16" s="59"/>
      <c r="R16" s="59"/>
    </row>
    <row r="17" spans="1:18" x14ac:dyDescent="0.25">
      <c r="A17" s="49" t="s">
        <v>41</v>
      </c>
      <c r="C17" s="16">
        <v>4</v>
      </c>
      <c r="D17" s="1" t="s">
        <v>111</v>
      </c>
      <c r="E17" s="1" t="s">
        <v>109</v>
      </c>
      <c r="F17" s="1" t="s">
        <v>10</v>
      </c>
      <c r="G17" s="58">
        <v>35</v>
      </c>
      <c r="H17" s="17">
        <v>466.0274</v>
      </c>
      <c r="I17" s="18">
        <f t="shared" si="0"/>
        <v>1.1576465887063009E-2</v>
      </c>
    </row>
    <row r="18" spans="1:18" x14ac:dyDescent="0.25">
      <c r="C18" s="16"/>
      <c r="D18" s="1"/>
      <c r="E18" s="1"/>
      <c r="F18" s="1"/>
      <c r="G18" s="58"/>
      <c r="H18" s="17"/>
      <c r="I18" s="18"/>
    </row>
    <row r="19" spans="1:18" x14ac:dyDescent="0.25">
      <c r="C19" s="16"/>
      <c r="D19" s="19" t="s">
        <v>12</v>
      </c>
      <c r="E19" s="1"/>
      <c r="F19" s="1"/>
      <c r="G19" s="2"/>
      <c r="H19" s="17"/>
      <c r="I19" s="18"/>
    </row>
    <row r="20" spans="1:18" x14ac:dyDescent="0.25">
      <c r="C20" s="16">
        <v>5</v>
      </c>
      <c r="D20" s="1" t="s">
        <v>57</v>
      </c>
      <c r="E20" s="1" t="s">
        <v>97</v>
      </c>
      <c r="F20" s="1" t="s">
        <v>92</v>
      </c>
      <c r="G20" s="58">
        <v>578</v>
      </c>
      <c r="H20" s="17">
        <v>5839.8586299999997</v>
      </c>
      <c r="I20" s="18">
        <f t="shared" ref="I20:I35" si="1">+H20/$H$50</f>
        <v>0.14506641501221929</v>
      </c>
    </row>
    <row r="21" spans="1:18" x14ac:dyDescent="0.25">
      <c r="A21" s="49" t="s">
        <v>44</v>
      </c>
      <c r="C21" s="16">
        <f>+C20+1</f>
        <v>6</v>
      </c>
      <c r="D21" s="1" t="s">
        <v>15</v>
      </c>
      <c r="E21" s="1" t="s">
        <v>98</v>
      </c>
      <c r="F21" s="1" t="s">
        <v>18</v>
      </c>
      <c r="G21" s="58">
        <v>580</v>
      </c>
      <c r="H21" s="17">
        <v>5800</v>
      </c>
      <c r="I21" s="18">
        <f t="shared" si="1"/>
        <v>0.14407629711249909</v>
      </c>
    </row>
    <row r="22" spans="1:18" x14ac:dyDescent="0.25">
      <c r="A22" s="49" t="s">
        <v>45</v>
      </c>
      <c r="C22" s="16">
        <f t="shared" ref="C22:C35" si="2">+C21+1</f>
        <v>7</v>
      </c>
      <c r="D22" s="1" t="s">
        <v>115</v>
      </c>
      <c r="E22" s="1" t="s">
        <v>95</v>
      </c>
      <c r="F22" s="1" t="s">
        <v>46</v>
      </c>
      <c r="G22" s="58">
        <v>406649</v>
      </c>
      <c r="H22" s="17">
        <v>4132.6239299999997</v>
      </c>
      <c r="I22" s="18">
        <f t="shared" si="1"/>
        <v>0.10265744020567302</v>
      </c>
    </row>
    <row r="23" spans="1:18" x14ac:dyDescent="0.25">
      <c r="A23" s="49" t="s">
        <v>47</v>
      </c>
      <c r="C23" s="16">
        <f t="shared" si="2"/>
        <v>8</v>
      </c>
      <c r="D23" s="23" t="s">
        <v>25</v>
      </c>
      <c r="E23" s="1" t="s">
        <v>97</v>
      </c>
      <c r="F23" s="1" t="s">
        <v>93</v>
      </c>
      <c r="G23" s="58">
        <v>352</v>
      </c>
      <c r="H23" s="17">
        <v>3668.8959399999999</v>
      </c>
      <c r="I23" s="18">
        <f t="shared" si="1"/>
        <v>9.1138093366600267E-2</v>
      </c>
    </row>
    <row r="24" spans="1:18" x14ac:dyDescent="0.25">
      <c r="A24" s="49" t="s">
        <v>49</v>
      </c>
      <c r="C24" s="16">
        <f t="shared" si="2"/>
        <v>9</v>
      </c>
      <c r="D24" s="1" t="s">
        <v>20</v>
      </c>
      <c r="E24" s="1" t="s">
        <v>97</v>
      </c>
      <c r="F24" s="1" t="s">
        <v>55</v>
      </c>
      <c r="G24" s="58">
        <v>245000</v>
      </c>
      <c r="H24" s="17">
        <v>2450</v>
      </c>
      <c r="I24" s="18">
        <f t="shared" si="1"/>
        <v>6.085981515959013E-2</v>
      </c>
    </row>
    <row r="25" spans="1:18" x14ac:dyDescent="0.25">
      <c r="A25" s="49" t="s">
        <v>50</v>
      </c>
      <c r="C25" s="16">
        <f t="shared" si="2"/>
        <v>10</v>
      </c>
      <c r="D25" s="1" t="s">
        <v>116</v>
      </c>
      <c r="E25" s="1" t="s">
        <v>105</v>
      </c>
      <c r="F25" s="1" t="s">
        <v>48</v>
      </c>
      <c r="G25" s="58">
        <v>207388</v>
      </c>
      <c r="H25" s="17">
        <v>2073.88</v>
      </c>
      <c r="I25" s="18">
        <f t="shared" si="1"/>
        <v>5.1516715699253382E-2</v>
      </c>
    </row>
    <row r="26" spans="1:18" x14ac:dyDescent="0.25">
      <c r="A26" s="49" t="s">
        <v>52</v>
      </c>
      <c r="C26" s="16">
        <f t="shared" si="2"/>
        <v>11</v>
      </c>
      <c r="D26" s="1" t="s">
        <v>112</v>
      </c>
      <c r="E26" s="1" t="s">
        <v>97</v>
      </c>
      <c r="F26" s="1" t="s">
        <v>22</v>
      </c>
      <c r="G26" s="58">
        <v>200</v>
      </c>
      <c r="H26" s="17">
        <v>2039.0189</v>
      </c>
      <c r="I26" s="18">
        <f t="shared" si="1"/>
        <v>5.0650740147310525E-2</v>
      </c>
    </row>
    <row r="27" spans="1:18" x14ac:dyDescent="0.25">
      <c r="A27" s="49" t="s">
        <v>54</v>
      </c>
      <c r="C27" s="16">
        <f t="shared" si="2"/>
        <v>12</v>
      </c>
      <c r="D27" s="1" t="s">
        <v>87</v>
      </c>
      <c r="E27" s="1" t="s">
        <v>97</v>
      </c>
      <c r="F27" s="1" t="s">
        <v>51</v>
      </c>
      <c r="G27" s="58">
        <v>150</v>
      </c>
      <c r="H27" s="17">
        <v>1625.7005200000001</v>
      </c>
      <c r="I27" s="18">
        <f t="shared" si="1"/>
        <v>4.0383605368183494E-2</v>
      </c>
    </row>
    <row r="28" spans="1:18" x14ac:dyDescent="0.25">
      <c r="A28" s="49" t="s">
        <v>56</v>
      </c>
      <c r="C28" s="16">
        <f t="shared" si="2"/>
        <v>13</v>
      </c>
      <c r="D28" s="1" t="s">
        <v>15</v>
      </c>
      <c r="E28" s="1" t="s">
        <v>98</v>
      </c>
      <c r="F28" s="1" t="s">
        <v>17</v>
      </c>
      <c r="G28" s="58">
        <v>35</v>
      </c>
      <c r="H28" s="17">
        <v>350</v>
      </c>
      <c r="I28" s="18">
        <f t="shared" si="1"/>
        <v>8.694259308512876E-3</v>
      </c>
      <c r="J28" s="21"/>
      <c r="R28" s="60"/>
    </row>
    <row r="29" spans="1:18" x14ac:dyDescent="0.25">
      <c r="C29" s="16">
        <f t="shared" si="2"/>
        <v>14</v>
      </c>
      <c r="D29" s="1" t="s">
        <v>24</v>
      </c>
      <c r="E29" s="1" t="s">
        <v>108</v>
      </c>
      <c r="F29" s="1" t="s">
        <v>94</v>
      </c>
      <c r="G29" s="58">
        <v>1</v>
      </c>
      <c r="H29" s="17">
        <v>298.31549890000002</v>
      </c>
      <c r="I29" s="18">
        <f t="shared" si="1"/>
        <v>7.4103780090999652E-3</v>
      </c>
      <c r="J29" s="21"/>
      <c r="R29" s="60"/>
    </row>
    <row r="30" spans="1:18" x14ac:dyDescent="0.25">
      <c r="C30" s="16">
        <f t="shared" si="2"/>
        <v>15</v>
      </c>
      <c r="D30" s="154" t="s">
        <v>13</v>
      </c>
      <c r="E30" s="1" t="s">
        <v>100</v>
      </c>
      <c r="F30" s="154" t="s">
        <v>14</v>
      </c>
      <c r="G30" s="58">
        <v>28</v>
      </c>
      <c r="H30" s="17">
        <v>280</v>
      </c>
      <c r="I30" s="18">
        <f t="shared" si="1"/>
        <v>6.9554074468103008E-3</v>
      </c>
      <c r="J30" s="21"/>
      <c r="R30" s="60"/>
    </row>
    <row r="31" spans="1:18" x14ac:dyDescent="0.25">
      <c r="A31" s="49" t="s">
        <v>35</v>
      </c>
      <c r="C31" s="16">
        <f t="shared" si="2"/>
        <v>16</v>
      </c>
      <c r="D31" s="1" t="s">
        <v>15</v>
      </c>
      <c r="E31" s="1" t="s">
        <v>98</v>
      </c>
      <c r="F31" s="1" t="s">
        <v>19</v>
      </c>
      <c r="G31" s="58">
        <v>25</v>
      </c>
      <c r="H31" s="17">
        <v>250</v>
      </c>
      <c r="I31" s="18">
        <f t="shared" si="1"/>
        <v>6.2101852203663398E-3</v>
      </c>
    </row>
    <row r="32" spans="1:18" x14ac:dyDescent="0.25">
      <c r="C32" s="16">
        <f t="shared" si="2"/>
        <v>17</v>
      </c>
      <c r="D32" s="1" t="s">
        <v>87</v>
      </c>
      <c r="E32" s="1" t="s">
        <v>97</v>
      </c>
      <c r="F32" s="1" t="s">
        <v>43</v>
      </c>
      <c r="G32" s="58">
        <v>20</v>
      </c>
      <c r="H32" s="17">
        <v>216.46546000000001</v>
      </c>
      <c r="I32" s="18">
        <f t="shared" si="1"/>
        <v>5.3771624016472046E-3</v>
      </c>
    </row>
    <row r="33" spans="2:22" x14ac:dyDescent="0.25">
      <c r="C33" s="16">
        <f t="shared" si="2"/>
        <v>18</v>
      </c>
      <c r="D33" s="154" t="s">
        <v>20</v>
      </c>
      <c r="E33" s="1" t="s">
        <v>97</v>
      </c>
      <c r="F33" s="1" t="s">
        <v>21</v>
      </c>
      <c r="G33" s="58">
        <v>20000</v>
      </c>
      <c r="H33" s="17">
        <v>200</v>
      </c>
      <c r="I33" s="18">
        <f t="shared" si="1"/>
        <v>4.9681481762930716E-3</v>
      </c>
    </row>
    <row r="34" spans="2:22" x14ac:dyDescent="0.25">
      <c r="C34" s="16">
        <f t="shared" si="2"/>
        <v>19</v>
      </c>
      <c r="D34" s="1" t="s">
        <v>113</v>
      </c>
      <c r="E34" s="1" t="s">
        <v>96</v>
      </c>
      <c r="F34" s="1" t="s">
        <v>53</v>
      </c>
      <c r="G34" s="58">
        <v>20</v>
      </c>
      <c r="H34" s="17">
        <v>199.95752999999999</v>
      </c>
      <c r="I34" s="18">
        <f t="shared" si="1"/>
        <v>4.967093190027836E-3</v>
      </c>
      <c r="R34" s="60"/>
    </row>
    <row r="35" spans="2:22" x14ac:dyDescent="0.25">
      <c r="C35" s="16">
        <f t="shared" si="2"/>
        <v>20</v>
      </c>
      <c r="D35" s="154" t="s">
        <v>15</v>
      </c>
      <c r="E35" s="1" t="s">
        <v>98</v>
      </c>
      <c r="F35" s="154" t="s">
        <v>16</v>
      </c>
      <c r="G35" s="58">
        <v>16</v>
      </c>
      <c r="H35" s="17">
        <v>160</v>
      </c>
      <c r="I35" s="18">
        <f t="shared" si="1"/>
        <v>3.9745185410344575E-3</v>
      </c>
      <c r="R35" s="60"/>
    </row>
    <row r="36" spans="2:22" x14ac:dyDescent="0.25">
      <c r="C36" s="16"/>
      <c r="D36" s="25" t="s">
        <v>26</v>
      </c>
      <c r="E36" s="61"/>
      <c r="F36" s="61"/>
      <c r="G36" s="61"/>
      <c r="H36" s="62">
        <v>40140.493588899997</v>
      </c>
      <c r="I36" s="63">
        <f>SUM(I14:I35)</f>
        <v>0.99711960009598655</v>
      </c>
      <c r="J36" s="64"/>
      <c r="R36" s="60"/>
      <c r="S36" s="65"/>
      <c r="T36" s="66"/>
      <c r="V36" s="66"/>
    </row>
    <row r="37" spans="2:22" x14ac:dyDescent="0.25">
      <c r="C37" s="16"/>
      <c r="D37" s="28"/>
      <c r="E37" s="28"/>
      <c r="F37" s="28"/>
      <c r="G37" s="28"/>
      <c r="H37" s="31"/>
      <c r="I37" s="32"/>
      <c r="J37" s="28"/>
    </row>
    <row r="38" spans="2:22" x14ac:dyDescent="0.25">
      <c r="C38" s="16"/>
      <c r="D38" s="19" t="s">
        <v>27</v>
      </c>
      <c r="E38" s="1"/>
      <c r="F38" s="1"/>
      <c r="G38" s="1"/>
      <c r="H38" s="17"/>
      <c r="I38" s="18"/>
      <c r="K38" s="53"/>
      <c r="L38" s="54"/>
    </row>
    <row r="39" spans="2:22" x14ac:dyDescent="0.25">
      <c r="B39" s="49" t="str">
        <f>+$C$6&amp;D39</f>
        <v>IL&amp;FS  Infrastructure Debt Fund Series 1BCollateralised Borrowing &amp; Lending Obligation (CBLO)</v>
      </c>
      <c r="C39" s="16"/>
      <c r="D39" s="4" t="s">
        <v>28</v>
      </c>
      <c r="E39" s="33"/>
      <c r="F39" s="33"/>
      <c r="G39" s="33"/>
      <c r="H39" s="17">
        <v>60.010241100000002</v>
      </c>
      <c r="I39" s="18">
        <f>+H39/$H$50</f>
        <v>1.4906988493993628E-3</v>
      </c>
    </row>
    <row r="40" spans="2:22" x14ac:dyDescent="0.25">
      <c r="C40" s="16"/>
      <c r="D40" s="1"/>
      <c r="E40" s="1"/>
      <c r="F40" s="1"/>
      <c r="G40" s="1"/>
      <c r="H40" s="33"/>
      <c r="I40" s="34"/>
    </row>
    <row r="41" spans="2:22" s="20" customFormat="1" x14ac:dyDescent="0.25">
      <c r="C41" s="22"/>
      <c r="D41" s="25" t="s">
        <v>26</v>
      </c>
      <c r="E41" s="25"/>
      <c r="F41" s="25"/>
      <c r="G41" s="25"/>
      <c r="H41" s="67">
        <v>60.010241100000002</v>
      </c>
      <c r="I41" s="36">
        <f>SUM(I39:I40)</f>
        <v>1.4906988493993628E-3</v>
      </c>
      <c r="J41" s="28"/>
      <c r="L41" s="52"/>
      <c r="M41" s="1"/>
    </row>
    <row r="42" spans="2:22" x14ac:dyDescent="0.25">
      <c r="C42" s="16"/>
      <c r="D42" s="1"/>
      <c r="E42" s="1"/>
      <c r="F42" s="1"/>
      <c r="G42" s="1"/>
      <c r="H42" s="17"/>
      <c r="I42" s="18"/>
    </row>
    <row r="43" spans="2:22" x14ac:dyDescent="0.25">
      <c r="B43" s="49" t="str">
        <f>+$C$6&amp;D43</f>
        <v>IL&amp;FS  Infrastructure Debt Fund Series 1BCBLO Margin</v>
      </c>
      <c r="C43" s="16"/>
      <c r="D43" s="19" t="s">
        <v>29</v>
      </c>
      <c r="E43" s="1"/>
      <c r="F43" s="1"/>
      <c r="G43" s="2"/>
      <c r="H43" s="17">
        <v>5.5</v>
      </c>
      <c r="I43" s="18">
        <f>+H43/$H$50</f>
        <v>1.3662407484805948E-4</v>
      </c>
    </row>
    <row r="44" spans="2:22" x14ac:dyDescent="0.25">
      <c r="C44" s="16"/>
      <c r="D44" s="25" t="s">
        <v>26</v>
      </c>
      <c r="E44" s="25"/>
      <c r="F44" s="25"/>
      <c r="G44" s="25"/>
      <c r="H44" s="62">
        <v>5.5</v>
      </c>
      <c r="I44" s="68">
        <f>SUM(I43)</f>
        <v>1.3662407484805948E-4</v>
      </c>
    </row>
    <row r="45" spans="2:22" x14ac:dyDescent="0.25">
      <c r="C45" s="16"/>
      <c r="D45" s="1"/>
      <c r="E45" s="1"/>
      <c r="F45" s="1"/>
      <c r="G45" s="1"/>
      <c r="H45" s="17"/>
      <c r="I45" s="18"/>
    </row>
    <row r="46" spans="2:22" x14ac:dyDescent="0.25">
      <c r="C46" s="16"/>
      <c r="D46" s="19" t="s">
        <v>30</v>
      </c>
      <c r="E46" s="1"/>
      <c r="F46" s="1"/>
      <c r="G46" s="1"/>
      <c r="H46" s="17"/>
      <c r="I46" s="18"/>
    </row>
    <row r="47" spans="2:22" x14ac:dyDescent="0.25">
      <c r="C47" s="16">
        <v>1</v>
      </c>
      <c r="D47" s="1" t="s">
        <v>60</v>
      </c>
      <c r="E47" s="1"/>
      <c r="F47" s="1"/>
      <c r="G47" s="1"/>
      <c r="H47" s="17">
        <v>-99.134919199990691</v>
      </c>
      <c r="I47" s="18">
        <f>+H47/$H$50</f>
        <v>-2.4625848401519739E-3</v>
      </c>
    </row>
    <row r="48" spans="2:22" x14ac:dyDescent="0.25">
      <c r="B48" s="49" t="str">
        <f>+$C$6&amp;D48</f>
        <v>IL&amp;FS  Infrastructure Debt Fund Series 1BCash &amp; Cash Equivalents</v>
      </c>
      <c r="C48" s="16">
        <v>2</v>
      </c>
      <c r="D48" s="17" t="s">
        <v>32</v>
      </c>
      <c r="E48" s="1"/>
      <c r="F48" s="1"/>
      <c r="G48" s="1"/>
      <c r="H48" s="17">
        <v>149.57934779999999</v>
      </c>
      <c r="I48" s="18">
        <f>+H48/$H$50</f>
        <v>3.7156618199183852E-3</v>
      </c>
    </row>
    <row r="49" spans="3:19" s="20" customFormat="1" x14ac:dyDescent="0.25">
      <c r="C49" s="22"/>
      <c r="D49" s="25" t="s">
        <v>26</v>
      </c>
      <c r="E49" s="25"/>
      <c r="F49" s="25"/>
      <c r="G49" s="25"/>
      <c r="H49" s="62">
        <v>50.444428600009303</v>
      </c>
      <c r="I49" s="69">
        <f>SUM(I47:I48)</f>
        <v>1.2530769797664113E-3</v>
      </c>
      <c r="J49" s="28"/>
      <c r="L49" s="52"/>
      <c r="M49" s="1"/>
    </row>
    <row r="50" spans="3:19" s="20" customFormat="1" x14ac:dyDescent="0.25">
      <c r="C50" s="22"/>
      <c r="D50" s="39" t="s">
        <v>33</v>
      </c>
      <c r="E50" s="39"/>
      <c r="F50" s="39"/>
      <c r="G50" s="39"/>
      <c r="H50" s="40">
        <v>40256.448258600001</v>
      </c>
      <c r="I50" s="41">
        <f>+I49+I44+I41+I36</f>
        <v>1.0000000000000004</v>
      </c>
      <c r="J50" s="42"/>
      <c r="L50" s="52"/>
      <c r="M50" s="1"/>
      <c r="R50" s="70"/>
      <c r="S50" s="65"/>
    </row>
    <row r="51" spans="3:19" x14ac:dyDescent="0.25">
      <c r="C51" s="16"/>
      <c r="D51" s="42"/>
      <c r="E51" s="42"/>
      <c r="F51" s="42"/>
      <c r="G51" s="42"/>
      <c r="H51" s="43"/>
      <c r="I51" s="44"/>
      <c r="J51" s="42"/>
      <c r="R51" s="60"/>
      <c r="S51" s="65"/>
    </row>
    <row r="52" spans="3:19" x14ac:dyDescent="0.25">
      <c r="C52" s="16"/>
      <c r="D52" s="45" t="s">
        <v>34</v>
      </c>
      <c r="E52" s="1"/>
      <c r="F52" s="1"/>
      <c r="G52" s="1"/>
      <c r="H52" s="21"/>
      <c r="I52" s="46"/>
    </row>
    <row r="53" spans="3:19" x14ac:dyDescent="0.25">
      <c r="C53" s="1"/>
      <c r="D53" s="1"/>
      <c r="E53" s="1"/>
      <c r="F53" s="1"/>
      <c r="G53" s="1"/>
      <c r="H53" s="21"/>
      <c r="I53" s="1"/>
    </row>
    <row r="55" spans="3:19" hidden="1" x14ac:dyDescent="0.25">
      <c r="G55" s="49">
        <v>3852457006.3499999</v>
      </c>
      <c r="H55" s="60">
        <v>38524.570063499996</v>
      </c>
    </row>
    <row r="56" spans="3:19" hidden="1" x14ac:dyDescent="0.25">
      <c r="H56" s="60">
        <v>1731.8781951000055</v>
      </c>
    </row>
  </sheetData>
  <sortState ref="D20:I35">
    <sortCondition descending="1" ref="H20:H35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topLeftCell="C1" zoomScale="87" zoomScaleNormal="85" zoomScaleSheetLayoutView="87" workbookViewId="0">
      <selection activeCell="C4" sqref="C4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17.5703125" style="20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2" hidden="1" customWidth="1"/>
    <col min="13" max="13" width="15.140625" style="1" customWidth="1"/>
    <col min="14" max="14" width="9.140625" style="20"/>
    <col min="15" max="16" width="9.28515625" style="20" bestFit="1" customWidth="1"/>
    <col min="17" max="16384" width="9.140625" style="20"/>
  </cols>
  <sheetData>
    <row r="1" spans="1:13" x14ac:dyDescent="0.25">
      <c r="G1" s="71"/>
    </row>
    <row r="2" spans="1:13" x14ac:dyDescent="0.25">
      <c r="G2" s="71"/>
    </row>
    <row r="3" spans="1:13" x14ac:dyDescent="0.25">
      <c r="G3" s="71"/>
    </row>
    <row r="4" spans="1:13" x14ac:dyDescent="0.25">
      <c r="G4" s="71"/>
    </row>
    <row r="5" spans="1:13" x14ac:dyDescent="0.25">
      <c r="C5" s="4" t="s">
        <v>117</v>
      </c>
      <c r="G5" s="71"/>
    </row>
    <row r="6" spans="1:13" ht="15.75" customHeight="1" x14ac:dyDescent="0.25">
      <c r="C6" s="155" t="s">
        <v>61</v>
      </c>
      <c r="D6" s="156"/>
      <c r="E6" s="156"/>
      <c r="F6" s="156"/>
      <c r="G6" s="156"/>
      <c r="H6" s="156"/>
      <c r="I6" s="157"/>
    </row>
    <row r="7" spans="1:13" ht="15.75" customHeight="1" x14ac:dyDescent="0.25">
      <c r="C7" s="167" t="s">
        <v>110</v>
      </c>
      <c r="D7" s="168"/>
      <c r="E7" s="168"/>
      <c r="F7" s="168"/>
      <c r="G7" s="168"/>
      <c r="H7" s="168"/>
      <c r="I7" s="169"/>
    </row>
    <row r="8" spans="1:13" x14ac:dyDescent="0.25">
      <c r="C8" s="161"/>
      <c r="D8" s="162"/>
      <c r="E8" s="162"/>
      <c r="F8" s="162"/>
      <c r="G8" s="162"/>
      <c r="H8" s="162"/>
      <c r="I8" s="163"/>
      <c r="K8" s="72"/>
      <c r="L8" s="73"/>
    </row>
    <row r="9" spans="1:13" x14ac:dyDescent="0.25">
      <c r="C9" s="6"/>
      <c r="D9" s="55"/>
      <c r="E9" s="55"/>
      <c r="F9" s="55"/>
      <c r="G9" s="55"/>
      <c r="H9" s="55"/>
      <c r="I9" s="56"/>
      <c r="K9" s="72"/>
      <c r="L9" s="73"/>
    </row>
    <row r="10" spans="1:13" x14ac:dyDescent="0.25">
      <c r="C10" s="164" t="s">
        <v>1</v>
      </c>
      <c r="D10" s="165" t="s">
        <v>2</v>
      </c>
      <c r="E10" s="165" t="s">
        <v>3</v>
      </c>
      <c r="F10" s="12" t="s">
        <v>4</v>
      </c>
      <c r="G10" s="165" t="s">
        <v>5</v>
      </c>
      <c r="H10" s="13" t="s">
        <v>6</v>
      </c>
      <c r="I10" s="166" t="s">
        <v>7</v>
      </c>
      <c r="J10" s="14"/>
      <c r="K10" s="57"/>
      <c r="M10" s="14"/>
    </row>
    <row r="11" spans="1:13" x14ac:dyDescent="0.25">
      <c r="C11" s="164"/>
      <c r="D11" s="165"/>
      <c r="E11" s="165"/>
      <c r="F11" s="12"/>
      <c r="G11" s="165"/>
      <c r="H11" s="13" t="s">
        <v>8</v>
      </c>
      <c r="I11" s="166"/>
      <c r="J11" s="14"/>
      <c r="K11" s="57"/>
      <c r="M11" s="14"/>
    </row>
    <row r="12" spans="1:13" s="1" customFormat="1" x14ac:dyDescent="0.25">
      <c r="C12" s="22"/>
      <c r="D12" s="4"/>
      <c r="E12" s="4"/>
      <c r="F12" s="4"/>
      <c r="G12" s="4"/>
      <c r="H12" s="74"/>
      <c r="I12" s="75"/>
      <c r="K12" s="20"/>
      <c r="L12" s="52"/>
    </row>
    <row r="13" spans="1:13" s="1" customFormat="1" x14ac:dyDescent="0.25">
      <c r="C13" s="22"/>
      <c r="D13" s="19" t="s">
        <v>9</v>
      </c>
      <c r="E13" s="4"/>
      <c r="F13" s="4"/>
      <c r="G13" s="4"/>
      <c r="H13" s="74"/>
      <c r="I13" s="75"/>
      <c r="K13" s="20"/>
      <c r="L13" s="52"/>
    </row>
    <row r="14" spans="1:13" s="1" customFormat="1" x14ac:dyDescent="0.25">
      <c r="A14" s="1" t="str">
        <f t="shared" ref="A14:A25" si="0">+$C$6&amp;D14</f>
        <v>IL&amp;FS  Infrastructure Debt Fund Series 1CIL&amp;FS Solar Power Limited</v>
      </c>
      <c r="C14" s="16">
        <v>1</v>
      </c>
      <c r="D14" s="1" t="s">
        <v>114</v>
      </c>
      <c r="E14" s="1" t="s">
        <v>101</v>
      </c>
      <c r="F14" s="1" t="s">
        <v>37</v>
      </c>
      <c r="G14" s="58">
        <v>619</v>
      </c>
      <c r="H14" s="17">
        <v>7078.67371</v>
      </c>
      <c r="I14" s="18">
        <f t="shared" ref="I14:I16" si="1">+H14/$H$46</f>
        <v>0.15090211523097438</v>
      </c>
      <c r="K14" s="49"/>
      <c r="L14" s="51"/>
    </row>
    <row r="15" spans="1:13" s="1" customFormat="1" x14ac:dyDescent="0.25">
      <c r="A15" s="1" t="str">
        <f t="shared" si="0"/>
        <v>IL&amp;FS  Infrastructure Debt Fund Series 1CBhilwara Green Energy Limited</v>
      </c>
      <c r="C15" s="16">
        <v>2</v>
      </c>
      <c r="D15" s="1" t="s">
        <v>11</v>
      </c>
      <c r="E15" s="1" t="s">
        <v>99</v>
      </c>
      <c r="F15" s="1" t="s">
        <v>62</v>
      </c>
      <c r="G15" s="58">
        <v>458496</v>
      </c>
      <c r="H15" s="17">
        <v>4584.9599900000003</v>
      </c>
      <c r="I15" s="18">
        <f t="shared" si="1"/>
        <v>9.7741496371413786E-2</v>
      </c>
      <c r="J15" s="58"/>
      <c r="K15" s="49"/>
      <c r="L15" s="51"/>
    </row>
    <row r="16" spans="1:13" s="1" customFormat="1" x14ac:dyDescent="0.25">
      <c r="A16" s="1" t="str">
        <f t="shared" si="0"/>
        <v>IL&amp;FS  Infrastructure Debt Fund Series 1CIL&amp;FS Wind Energy Limited</v>
      </c>
      <c r="C16" s="16">
        <v>3</v>
      </c>
      <c r="D16" s="1" t="s">
        <v>111</v>
      </c>
      <c r="E16" s="1" t="s">
        <v>109</v>
      </c>
      <c r="F16" s="1" t="s">
        <v>63</v>
      </c>
      <c r="G16" s="58">
        <v>299</v>
      </c>
      <c r="H16" s="17">
        <v>3981.2054800000001</v>
      </c>
      <c r="I16" s="18">
        <f t="shared" si="1"/>
        <v>8.4870747362240914E-2</v>
      </c>
      <c r="J16" s="58"/>
      <c r="K16" s="49"/>
      <c r="L16" s="51"/>
    </row>
    <row r="17" spans="1:12" s="1" customFormat="1" x14ac:dyDescent="0.25">
      <c r="A17" s="1" t="str">
        <f t="shared" si="0"/>
        <v>IL&amp;FS  Infrastructure Debt Fund Series 1C</v>
      </c>
      <c r="C17" s="16"/>
      <c r="G17" s="58"/>
      <c r="H17" s="17"/>
      <c r="I17" s="18"/>
      <c r="K17" s="49"/>
      <c r="L17" s="51"/>
    </row>
    <row r="18" spans="1:12" s="1" customFormat="1" x14ac:dyDescent="0.25">
      <c r="A18" s="1" t="str">
        <f t="shared" si="0"/>
        <v>IL&amp;FS  Infrastructure Debt Fund Series 1CDebt Instrument-Privately Placed-Unlisted</v>
      </c>
      <c r="C18" s="16"/>
      <c r="D18" s="19" t="s">
        <v>12</v>
      </c>
      <c r="G18" s="58"/>
      <c r="H18" s="17"/>
      <c r="I18" s="18"/>
      <c r="K18" s="49"/>
      <c r="L18" s="51"/>
    </row>
    <row r="19" spans="1:12" s="1" customFormat="1" x14ac:dyDescent="0.25">
      <c r="C19" s="16">
        <v>4</v>
      </c>
      <c r="D19" s="1" t="s">
        <v>64</v>
      </c>
      <c r="E19" s="1" t="s">
        <v>106</v>
      </c>
      <c r="F19" s="1" t="s">
        <v>65</v>
      </c>
      <c r="G19" s="58">
        <v>650</v>
      </c>
      <c r="H19" s="17">
        <v>6299.9999998000003</v>
      </c>
      <c r="I19" s="18">
        <f t="shared" ref="I19:I32" si="2">+H19/$H$46</f>
        <v>0.13430246468090959</v>
      </c>
      <c r="K19" s="49"/>
      <c r="L19" s="51"/>
    </row>
    <row r="20" spans="1:12" s="1" customFormat="1" x14ac:dyDescent="0.25">
      <c r="A20" s="1" t="str">
        <f t="shared" si="0"/>
        <v>IL&amp;FS  Infrastructure Debt Fund Series 1CBabcock Borsing Limited</v>
      </c>
      <c r="C20" s="154">
        <f>+C19+1</f>
        <v>5</v>
      </c>
      <c r="D20" s="1" t="s">
        <v>87</v>
      </c>
      <c r="E20" s="1" t="s">
        <v>97</v>
      </c>
      <c r="F20" s="1" t="s">
        <v>51</v>
      </c>
      <c r="G20" s="58">
        <v>552</v>
      </c>
      <c r="H20" s="17">
        <v>5982.5779199999997</v>
      </c>
      <c r="I20" s="18">
        <f t="shared" si="2"/>
        <v>0.12753570790906293</v>
      </c>
      <c r="K20" s="49"/>
      <c r="L20" s="51"/>
    </row>
    <row r="21" spans="1:12" s="1" customFormat="1" x14ac:dyDescent="0.25">
      <c r="A21" s="1" t="str">
        <f>+$C$6&amp;" "&amp;D21</f>
        <v>IL&amp;FS  Infrastructure Debt Fund Series 1C AD Hydro Power Ltd</v>
      </c>
      <c r="C21" s="154">
        <f t="shared" ref="C21:C32" si="3">+C20+1</f>
        <v>6</v>
      </c>
      <c r="D21" s="1" t="s">
        <v>115</v>
      </c>
      <c r="E21" s="1" t="s">
        <v>95</v>
      </c>
      <c r="F21" s="1" t="s">
        <v>66</v>
      </c>
      <c r="G21" s="58">
        <v>484635</v>
      </c>
      <c r="H21" s="17">
        <v>4925.1669099999999</v>
      </c>
      <c r="I21" s="18">
        <f t="shared" si="2"/>
        <v>0.10499397698394576</v>
      </c>
      <c r="K21" s="49"/>
      <c r="L21" s="51"/>
    </row>
    <row r="22" spans="1:12" s="1" customFormat="1" x14ac:dyDescent="0.25">
      <c r="A22" s="1" t="str">
        <f t="shared" si="0"/>
        <v>IL&amp;FS  Infrastructure Debt Fund Series 1CWilliamson Magor &amp; Co. Limited</v>
      </c>
      <c r="C22" s="154">
        <f t="shared" si="3"/>
        <v>7</v>
      </c>
      <c r="D22" s="1" t="s">
        <v>57</v>
      </c>
      <c r="E22" s="1" t="s">
        <v>97</v>
      </c>
      <c r="F22" s="1" t="s">
        <v>92</v>
      </c>
      <c r="G22" s="58">
        <v>380</v>
      </c>
      <c r="H22" s="17">
        <v>3839.3534199999999</v>
      </c>
      <c r="I22" s="18">
        <f t="shared" si="2"/>
        <v>8.1846766206896626E-2</v>
      </c>
      <c r="K22" s="49"/>
      <c r="L22" s="51"/>
    </row>
    <row r="23" spans="1:12" s="1" customFormat="1" x14ac:dyDescent="0.25">
      <c r="A23" s="1" t="str">
        <f t="shared" si="0"/>
        <v>IL&amp;FS  Infrastructure Debt Fund Series 1CGHV Hospitality (India) Private Limited</v>
      </c>
      <c r="C23" s="154">
        <f t="shared" si="3"/>
        <v>8</v>
      </c>
      <c r="D23" s="1" t="s">
        <v>112</v>
      </c>
      <c r="E23" s="1" t="s">
        <v>97</v>
      </c>
      <c r="F23" s="1" t="s">
        <v>22</v>
      </c>
      <c r="G23" s="58">
        <v>270</v>
      </c>
      <c r="H23" s="17">
        <v>2752.6754999999998</v>
      </c>
      <c r="I23" s="18">
        <f t="shared" si="2"/>
        <v>5.8681127639443061E-2</v>
      </c>
      <c r="K23" s="49"/>
      <c r="L23" s="51"/>
    </row>
    <row r="24" spans="1:12" s="1" customFormat="1" x14ac:dyDescent="0.25">
      <c r="A24" s="1" t="str">
        <f t="shared" si="0"/>
        <v>IL&amp;FS  Infrastructure Debt Fund Series 1CBhilangana Hydro Power Limited</v>
      </c>
      <c r="C24" s="154">
        <f t="shared" si="3"/>
        <v>9</v>
      </c>
      <c r="D24" s="1" t="s">
        <v>15</v>
      </c>
      <c r="E24" s="1" t="s">
        <v>98</v>
      </c>
      <c r="F24" s="1" t="s">
        <v>18</v>
      </c>
      <c r="G24" s="58">
        <v>261</v>
      </c>
      <c r="H24" s="17">
        <v>2610</v>
      </c>
      <c r="I24" s="18">
        <f t="shared" si="2"/>
        <v>5.5639592512428872E-2</v>
      </c>
      <c r="K24" s="49"/>
      <c r="L24" s="51"/>
    </row>
    <row r="25" spans="1:12" s="1" customFormat="1" x14ac:dyDescent="0.25">
      <c r="A25" s="1" t="str">
        <f t="shared" si="0"/>
        <v>IL&amp;FS  Infrastructure Debt Fund Series 1CAMRI Hospital Limited</v>
      </c>
      <c r="C25" s="154">
        <f t="shared" si="3"/>
        <v>10</v>
      </c>
      <c r="D25" s="1" t="s">
        <v>113</v>
      </c>
      <c r="E25" s="1" t="s">
        <v>96</v>
      </c>
      <c r="F25" s="1" t="s">
        <v>67</v>
      </c>
      <c r="G25" s="58">
        <v>120</v>
      </c>
      <c r="H25" s="17">
        <v>1199.74521</v>
      </c>
      <c r="I25" s="18">
        <f t="shared" si="2"/>
        <v>2.5575990269401688E-2</v>
      </c>
      <c r="K25" s="49"/>
      <c r="L25" s="51"/>
    </row>
    <row r="26" spans="1:12" s="1" customFormat="1" x14ac:dyDescent="0.25">
      <c r="A26" s="1" t="str">
        <f>+$C$6&amp;D26</f>
        <v>IL&amp;FS  Infrastructure Debt Fund Series 1CElectrolsteel Casting Ltd</v>
      </c>
      <c r="C26" s="154">
        <f t="shared" si="3"/>
        <v>11</v>
      </c>
      <c r="D26" s="1" t="s">
        <v>91</v>
      </c>
      <c r="E26" s="1" t="s">
        <v>107</v>
      </c>
      <c r="F26" s="1" t="s">
        <v>68</v>
      </c>
      <c r="G26" s="58">
        <v>12</v>
      </c>
      <c r="H26" s="17">
        <v>1029.19397</v>
      </c>
      <c r="I26" s="18">
        <f t="shared" si="2"/>
        <v>2.194020425557431E-2</v>
      </c>
      <c r="K26" s="49"/>
      <c r="L26" s="51"/>
    </row>
    <row r="27" spans="1:12" s="1" customFormat="1" x14ac:dyDescent="0.25">
      <c r="A27" s="1" t="str">
        <f>+$C$6&amp;D27</f>
        <v>IL&amp;FS  Infrastructure Debt Fund Series 1CBabcock Borsing Limited</v>
      </c>
      <c r="C27" s="154">
        <f t="shared" si="3"/>
        <v>12</v>
      </c>
      <c r="D27" s="1" t="s">
        <v>87</v>
      </c>
      <c r="E27" s="1" t="s">
        <v>97</v>
      </c>
      <c r="F27" s="1" t="s">
        <v>43</v>
      </c>
      <c r="G27" s="58">
        <v>85</v>
      </c>
      <c r="H27" s="17">
        <v>906.89643000000001</v>
      </c>
      <c r="I27" s="18">
        <f t="shared" si="2"/>
        <v>1.9333083454473744E-2</v>
      </c>
      <c r="K27" s="49"/>
      <c r="L27" s="51"/>
    </row>
    <row r="28" spans="1:12" s="1" customFormat="1" x14ac:dyDescent="0.25">
      <c r="C28" s="154">
        <f t="shared" si="3"/>
        <v>13</v>
      </c>
      <c r="D28" s="1" t="s">
        <v>15</v>
      </c>
      <c r="E28" s="1" t="s">
        <v>98</v>
      </c>
      <c r="F28" s="1" t="s">
        <v>16</v>
      </c>
      <c r="G28" s="58">
        <v>47</v>
      </c>
      <c r="H28" s="17">
        <v>470</v>
      </c>
      <c r="I28" s="18">
        <f t="shared" si="2"/>
        <v>1.0019390222544663E-2</v>
      </c>
      <c r="K28" s="49"/>
      <c r="L28" s="51"/>
    </row>
    <row r="29" spans="1:12" s="1" customFormat="1" x14ac:dyDescent="0.25">
      <c r="A29" s="1" t="str">
        <f>+$C$6&amp;D29</f>
        <v>IL&amp;FS  Infrastructure Debt Fund Series 1CBhilangana Hydro Power Limited</v>
      </c>
      <c r="C29" s="154">
        <f t="shared" si="3"/>
        <v>14</v>
      </c>
      <c r="D29" s="1" t="s">
        <v>15</v>
      </c>
      <c r="E29" s="1" t="s">
        <v>98</v>
      </c>
      <c r="F29" s="1" t="s">
        <v>17</v>
      </c>
      <c r="G29" s="58">
        <v>40</v>
      </c>
      <c r="H29" s="17">
        <v>400</v>
      </c>
      <c r="I29" s="18">
        <f t="shared" si="2"/>
        <v>8.5271406149316272E-3</v>
      </c>
      <c r="K29" s="49"/>
      <c r="L29" s="51"/>
    </row>
    <row r="30" spans="1:12" s="1" customFormat="1" x14ac:dyDescent="0.25">
      <c r="C30" s="154">
        <f t="shared" si="3"/>
        <v>15</v>
      </c>
      <c r="D30" s="154" t="s">
        <v>13</v>
      </c>
      <c r="E30" s="1" t="s">
        <v>100</v>
      </c>
      <c r="F30" s="154" t="s">
        <v>14</v>
      </c>
      <c r="G30" s="58">
        <v>33</v>
      </c>
      <c r="H30" s="17">
        <v>330</v>
      </c>
      <c r="I30" s="18">
        <f t="shared" si="2"/>
        <v>7.0348910073185934E-3</v>
      </c>
      <c r="K30" s="49"/>
      <c r="L30" s="51"/>
    </row>
    <row r="31" spans="1:12" s="1" customFormat="1" x14ac:dyDescent="0.25">
      <c r="C31" s="154">
        <f t="shared" si="3"/>
        <v>16</v>
      </c>
      <c r="D31" s="1" t="s">
        <v>20</v>
      </c>
      <c r="E31" s="1" t="s">
        <v>97</v>
      </c>
      <c r="F31" s="1" t="s">
        <v>21</v>
      </c>
      <c r="G31" s="58">
        <v>24000</v>
      </c>
      <c r="H31" s="17">
        <v>240</v>
      </c>
      <c r="I31" s="18">
        <f t="shared" si="2"/>
        <v>5.1162843689589767E-3</v>
      </c>
      <c r="K31" s="49"/>
      <c r="L31" s="51"/>
    </row>
    <row r="32" spans="1:12" s="1" customFormat="1" x14ac:dyDescent="0.25">
      <c r="C32" s="154">
        <f t="shared" si="3"/>
        <v>17</v>
      </c>
      <c r="D32" s="1" t="s">
        <v>24</v>
      </c>
      <c r="E32" s="1" t="s">
        <v>108</v>
      </c>
      <c r="F32" s="1" t="s">
        <v>94</v>
      </c>
      <c r="G32" s="58">
        <v>1</v>
      </c>
      <c r="H32" s="17">
        <v>107.87620679999999</v>
      </c>
      <c r="I32" s="18">
        <f t="shared" si="2"/>
        <v>2.2996889609726086E-3</v>
      </c>
      <c r="K32" s="49"/>
      <c r="L32" s="51"/>
    </row>
    <row r="33" spans="2:17" s="1" customFormat="1" x14ac:dyDescent="0.25">
      <c r="C33" s="22"/>
      <c r="D33" s="25" t="s">
        <v>26</v>
      </c>
      <c r="E33" s="25"/>
      <c r="F33" s="25"/>
      <c r="G33" s="25"/>
      <c r="H33" s="26">
        <v>46738.324746600003</v>
      </c>
      <c r="I33" s="69">
        <f>SUM(I14:I32)</f>
        <v>0.99636066805149204</v>
      </c>
      <c r="J33" s="28"/>
      <c r="K33" s="20"/>
      <c r="L33" s="52"/>
      <c r="M33" s="17"/>
      <c r="N33" s="77"/>
      <c r="O33" s="58"/>
      <c r="P33" s="58"/>
      <c r="Q33" s="58"/>
    </row>
    <row r="34" spans="2:17" s="1" customFormat="1" x14ac:dyDescent="0.25">
      <c r="C34" s="22"/>
      <c r="D34" s="28"/>
      <c r="E34" s="28"/>
      <c r="F34" s="28"/>
      <c r="G34" s="28"/>
      <c r="H34" s="31"/>
      <c r="I34" s="32"/>
      <c r="J34" s="28"/>
      <c r="K34" s="20"/>
      <c r="L34" s="52"/>
    </row>
    <row r="35" spans="2:17" x14ac:dyDescent="0.25">
      <c r="C35" s="22"/>
      <c r="D35" s="19" t="s">
        <v>27</v>
      </c>
      <c r="E35" s="4"/>
      <c r="F35" s="4"/>
      <c r="G35" s="4"/>
      <c r="H35" s="74"/>
      <c r="I35" s="75"/>
      <c r="K35" s="72"/>
      <c r="L35" s="73"/>
    </row>
    <row r="36" spans="2:17" x14ac:dyDescent="0.25">
      <c r="B36" s="20" t="str">
        <f>+$C$6&amp;D36</f>
        <v>IL&amp;FS  Infrastructure Debt Fund Series 1CCollateralised Borrowing &amp; Lending Obligation (CBLO)</v>
      </c>
      <c r="C36" s="22"/>
      <c r="D36" s="4" t="s">
        <v>28</v>
      </c>
      <c r="E36" s="78"/>
      <c r="F36" s="78"/>
      <c r="G36" s="78"/>
      <c r="H36" s="74">
        <v>81.013825499999996</v>
      </c>
      <c r="I36" s="18">
        <f>+H36/$H$46</f>
        <v>1.7270407044800839E-3</v>
      </c>
    </row>
    <row r="37" spans="2:17" x14ac:dyDescent="0.25">
      <c r="C37" s="22"/>
      <c r="D37" s="25" t="s">
        <v>26</v>
      </c>
      <c r="E37" s="25"/>
      <c r="F37" s="25"/>
      <c r="G37" s="25"/>
      <c r="H37" s="26">
        <v>81.013825499999996</v>
      </c>
      <c r="I37" s="69">
        <f>SUM(I36)</f>
        <v>1.7270407044800839E-3</v>
      </c>
      <c r="J37" s="28"/>
    </row>
    <row r="38" spans="2:17" s="1" customFormat="1" x14ac:dyDescent="0.25">
      <c r="C38" s="22"/>
      <c r="D38" s="4"/>
      <c r="E38" s="4"/>
      <c r="F38" s="4"/>
      <c r="G38" s="4"/>
      <c r="H38" s="74"/>
      <c r="I38" s="75"/>
      <c r="K38" s="20"/>
      <c r="L38" s="52"/>
    </row>
    <row r="39" spans="2:17" s="1" customFormat="1" x14ac:dyDescent="0.25">
      <c r="B39" s="20" t="str">
        <f>+$C$6&amp;D39</f>
        <v>IL&amp;FS  Infrastructure Debt Fund Series 1CCBLO Margin</v>
      </c>
      <c r="C39" s="16"/>
      <c r="D39" s="19" t="s">
        <v>29</v>
      </c>
      <c r="G39" s="2"/>
      <c r="H39" s="74">
        <v>39.5</v>
      </c>
      <c r="I39" s="18">
        <f>+H39/$H$46</f>
        <v>8.4205513572449824E-4</v>
      </c>
      <c r="K39" s="49"/>
      <c r="L39" s="51"/>
    </row>
    <row r="40" spans="2:17" s="1" customFormat="1" x14ac:dyDescent="0.25">
      <c r="C40" s="22"/>
      <c r="D40" s="25" t="s">
        <v>26</v>
      </c>
      <c r="E40" s="25"/>
      <c r="F40" s="25"/>
      <c r="G40" s="79"/>
      <c r="H40" s="26">
        <v>39.5</v>
      </c>
      <c r="I40" s="68">
        <f>SUM(I39)</f>
        <v>8.4205513572449824E-4</v>
      </c>
      <c r="K40" s="20"/>
      <c r="L40" s="52"/>
    </row>
    <row r="41" spans="2:17" s="1" customFormat="1" x14ac:dyDescent="0.25">
      <c r="C41" s="22"/>
      <c r="D41" s="4"/>
      <c r="E41" s="4"/>
      <c r="F41" s="4"/>
      <c r="G41" s="4"/>
      <c r="H41" s="74"/>
      <c r="I41" s="75"/>
      <c r="K41" s="20"/>
      <c r="L41" s="52"/>
    </row>
    <row r="42" spans="2:17" s="1" customFormat="1" x14ac:dyDescent="0.25">
      <c r="C42" s="22"/>
      <c r="D42" s="19" t="s">
        <v>30</v>
      </c>
      <c r="E42" s="4"/>
      <c r="F42" s="4"/>
      <c r="G42" s="4"/>
      <c r="H42" s="74"/>
      <c r="I42" s="75"/>
      <c r="K42" s="20"/>
      <c r="L42" s="52"/>
    </row>
    <row r="43" spans="2:17" x14ac:dyDescent="0.25">
      <c r="C43" s="16">
        <v>1</v>
      </c>
      <c r="D43" s="4" t="s">
        <v>60</v>
      </c>
      <c r="E43" s="4"/>
      <c r="F43" s="4"/>
      <c r="G43" s="4"/>
      <c r="H43" s="17">
        <v>-115.98092929999984</v>
      </c>
      <c r="I43" s="18">
        <f>+H43/$H$46</f>
        <v>-2.472464231978856E-3</v>
      </c>
    </row>
    <row r="44" spans="2:17" s="1" customFormat="1" x14ac:dyDescent="0.25">
      <c r="B44" s="20" t="str">
        <f>+$C$6&amp;D44</f>
        <v>IL&amp;FS  Infrastructure Debt Fund Series 1CCash &amp; Cash Equivalents</v>
      </c>
      <c r="C44" s="16">
        <v>2</v>
      </c>
      <c r="D44" s="1" t="s">
        <v>32</v>
      </c>
      <c r="H44" s="74">
        <v>166.1846802</v>
      </c>
      <c r="I44" s="18">
        <f>+H44/$H$46</f>
        <v>3.54270034028211E-3</v>
      </c>
      <c r="K44" s="49"/>
      <c r="L44" s="51"/>
    </row>
    <row r="45" spans="2:17" x14ac:dyDescent="0.25">
      <c r="C45" s="22"/>
      <c r="D45" s="25" t="s">
        <v>26</v>
      </c>
      <c r="E45" s="25"/>
      <c r="F45" s="25"/>
      <c r="G45" s="25"/>
      <c r="H45" s="26">
        <v>50.203750900000159</v>
      </c>
      <c r="I45" s="69">
        <f>SUM(I43:I44)</f>
        <v>1.070236108303254E-3</v>
      </c>
      <c r="J45" s="28"/>
    </row>
    <row r="46" spans="2:17" x14ac:dyDescent="0.25">
      <c r="C46" s="22"/>
      <c r="D46" s="39" t="s">
        <v>33</v>
      </c>
      <c r="E46" s="39"/>
      <c r="F46" s="39"/>
      <c r="G46" s="39"/>
      <c r="H46" s="80">
        <v>46909.042323000001</v>
      </c>
      <c r="I46" s="41">
        <f>+I33+I37+I40+I45</f>
        <v>0.99999999999999989</v>
      </c>
      <c r="J46" s="42"/>
      <c r="M46" s="17"/>
      <c r="N46" s="77"/>
    </row>
    <row r="47" spans="2:17" s="49" customFormat="1" x14ac:dyDescent="0.25">
      <c r="C47" s="1"/>
      <c r="D47" s="42"/>
      <c r="E47" s="42"/>
      <c r="F47" s="42"/>
      <c r="G47" s="42"/>
      <c r="H47" s="81"/>
      <c r="I47" s="82"/>
      <c r="J47" s="42"/>
      <c r="L47" s="51"/>
      <c r="M47" s="1"/>
      <c r="N47" s="77"/>
    </row>
    <row r="48" spans="2:17" x14ac:dyDescent="0.25">
      <c r="C48" s="1"/>
      <c r="D48" s="45" t="s">
        <v>34</v>
      </c>
      <c r="E48" s="42"/>
      <c r="F48" s="42"/>
      <c r="G48" s="42"/>
      <c r="H48" s="43"/>
      <c r="I48" s="82"/>
      <c r="J48" s="42"/>
    </row>
    <row r="50" spans="7:8" hidden="1" x14ac:dyDescent="0.25">
      <c r="G50" s="20">
        <v>4496672066.5299997</v>
      </c>
      <c r="H50" s="70">
        <v>44966.720665299996</v>
      </c>
    </row>
    <row r="51" spans="7:8" hidden="1" x14ac:dyDescent="0.25">
      <c r="H51" s="70">
        <v>1942.3216577000057</v>
      </c>
    </row>
  </sheetData>
  <sortState ref="D19:I32">
    <sortCondition descending="1" ref="H19:H32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2"/>
  <sheetViews>
    <sheetView view="pageBreakPreview" topLeftCell="C1" zoomScale="87" zoomScaleNormal="85" zoomScaleSheetLayoutView="87" workbookViewId="0">
      <selection activeCell="C4" sqref="C4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83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4" hidden="1" customWidth="1"/>
    <col min="13" max="13" width="15.7109375" style="1" customWidth="1"/>
    <col min="14" max="14" width="11.85546875" style="1" bestFit="1" customWidth="1"/>
    <col min="15" max="16384" width="9.140625" style="1"/>
  </cols>
  <sheetData>
    <row r="5" spans="1:13" x14ac:dyDescent="0.25">
      <c r="C5" s="1" t="s">
        <v>117</v>
      </c>
    </row>
    <row r="7" spans="1:13" s="4" customFormat="1" ht="15.75" customHeight="1" x14ac:dyDescent="0.25">
      <c r="C7" s="155" t="s">
        <v>69</v>
      </c>
      <c r="D7" s="156"/>
      <c r="E7" s="156"/>
      <c r="F7" s="156"/>
      <c r="G7" s="156"/>
      <c r="H7" s="156"/>
      <c r="I7" s="157"/>
      <c r="J7" s="1"/>
      <c r="L7" s="85"/>
      <c r="M7" s="1"/>
    </row>
    <row r="8" spans="1:13" s="4" customFormat="1" ht="15.75" customHeight="1" x14ac:dyDescent="0.25">
      <c r="C8" s="158" t="s">
        <v>110</v>
      </c>
      <c r="D8" s="159"/>
      <c r="E8" s="159"/>
      <c r="F8" s="159"/>
      <c r="G8" s="159"/>
      <c r="H8" s="159"/>
      <c r="I8" s="160"/>
      <c r="J8" s="1"/>
      <c r="L8" s="85"/>
      <c r="M8" s="1"/>
    </row>
    <row r="9" spans="1:13" x14ac:dyDescent="0.25">
      <c r="C9" s="161"/>
      <c r="D9" s="162"/>
      <c r="E9" s="162"/>
      <c r="F9" s="162"/>
      <c r="G9" s="162"/>
      <c r="H9" s="162"/>
      <c r="I9" s="163"/>
    </row>
    <row r="10" spans="1:13" x14ac:dyDescent="0.25">
      <c r="C10" s="6"/>
      <c r="D10" s="7"/>
      <c r="E10" s="8"/>
      <c r="F10" s="8"/>
      <c r="G10" s="86"/>
      <c r="H10" s="10"/>
      <c r="I10" s="87"/>
    </row>
    <row r="11" spans="1:13" s="4" customFormat="1" x14ac:dyDescent="0.25">
      <c r="C11" s="164" t="s">
        <v>1</v>
      </c>
      <c r="D11" s="170" t="s">
        <v>2</v>
      </c>
      <c r="E11" s="170" t="s">
        <v>3</v>
      </c>
      <c r="F11" s="88" t="s">
        <v>4</v>
      </c>
      <c r="G11" s="170" t="s">
        <v>5</v>
      </c>
      <c r="H11" s="89" t="s">
        <v>6</v>
      </c>
      <c r="I11" s="171" t="s">
        <v>7</v>
      </c>
      <c r="J11" s="90"/>
      <c r="K11" s="15"/>
      <c r="L11" s="85"/>
      <c r="M11" s="90"/>
    </row>
    <row r="12" spans="1:13" s="4" customFormat="1" x14ac:dyDescent="0.25">
      <c r="C12" s="164"/>
      <c r="D12" s="170"/>
      <c r="E12" s="170"/>
      <c r="F12" s="88"/>
      <c r="G12" s="170"/>
      <c r="H12" s="89" t="s">
        <v>8</v>
      </c>
      <c r="I12" s="171"/>
      <c r="J12" s="90"/>
      <c r="K12" s="15"/>
      <c r="L12" s="85"/>
      <c r="M12" s="90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>+$C$7&amp;D15</f>
        <v>IL&amp;FS  Infrastructure Debt Fund Series 2AIL&amp;FS Wind Energy Limited</v>
      </c>
      <c r="C15" s="16">
        <v>1</v>
      </c>
      <c r="D15" s="1" t="s">
        <v>111</v>
      </c>
      <c r="E15" s="76" t="s">
        <v>109</v>
      </c>
      <c r="F15" s="1" t="s">
        <v>63</v>
      </c>
      <c r="G15" s="83">
        <v>338</v>
      </c>
      <c r="H15" s="17">
        <v>4500.4931500000002</v>
      </c>
      <c r="I15" s="91">
        <f t="shared" ref="I15" si="0">+H15/$H$47</f>
        <v>0.27289544882338257</v>
      </c>
    </row>
    <row r="16" spans="1:13" x14ac:dyDescent="0.25">
      <c r="A16" s="1" t="str">
        <f t="shared" ref="A16:A23" si="1">+$C$7&amp;D16</f>
        <v>IL&amp;FS  Infrastructure Debt Fund Series 2A</v>
      </c>
      <c r="C16" s="16"/>
      <c r="H16" s="17"/>
      <c r="I16" s="91"/>
    </row>
    <row r="17" spans="1:9" x14ac:dyDescent="0.25">
      <c r="A17" s="1" t="str">
        <f t="shared" si="1"/>
        <v>IL&amp;FS  Infrastructure Debt Fund Series 2ADebt Instrument-Privately Placed-Unlisted</v>
      </c>
      <c r="C17" s="16"/>
      <c r="D17" s="19" t="s">
        <v>12</v>
      </c>
      <c r="H17" s="17"/>
      <c r="I17" s="18"/>
    </row>
    <row r="18" spans="1:9" x14ac:dyDescent="0.25">
      <c r="C18" s="16">
        <v>2</v>
      </c>
      <c r="D18" s="1" t="s">
        <v>87</v>
      </c>
      <c r="E18" s="76" t="s">
        <v>97</v>
      </c>
      <c r="F18" s="1" t="s">
        <v>51</v>
      </c>
      <c r="G18" s="83">
        <v>334</v>
      </c>
      <c r="H18" s="17">
        <v>3619.8931699999998</v>
      </c>
      <c r="I18" s="91">
        <f t="shared" ref="I18:I33" si="2">+H18/$H$47</f>
        <v>0.2194986945641384</v>
      </c>
    </row>
    <row r="19" spans="1:9" x14ac:dyDescent="0.25">
      <c r="A19" s="1" t="str">
        <f>+$C$7&amp;" "&amp;D19</f>
        <v>IL&amp;FS  Infrastructure Debt Fund Series 2A Tanglin Developments Limited</v>
      </c>
      <c r="C19" s="16">
        <f>+C18+1</f>
        <v>3</v>
      </c>
      <c r="D19" s="1" t="s">
        <v>88</v>
      </c>
      <c r="E19" s="76" t="s">
        <v>104</v>
      </c>
      <c r="F19" s="1" t="s">
        <v>72</v>
      </c>
      <c r="G19" s="83">
        <v>250</v>
      </c>
      <c r="H19" s="17">
        <v>2550.7682</v>
      </c>
      <c r="I19" s="91">
        <f t="shared" si="2"/>
        <v>0.15467039046230116</v>
      </c>
    </row>
    <row r="20" spans="1:9" x14ac:dyDescent="0.25">
      <c r="A20" s="1" t="str">
        <f t="shared" si="1"/>
        <v>IL&amp;FS  Infrastructure Debt Fund Series 2AGHV Hospitality (India) Private Limited</v>
      </c>
      <c r="C20" s="16">
        <f t="shared" ref="C20:C33" si="3">+C19+1</f>
        <v>4</v>
      </c>
      <c r="D20" s="1" t="s">
        <v>112</v>
      </c>
      <c r="E20" s="76" t="s">
        <v>97</v>
      </c>
      <c r="F20" s="1" t="s">
        <v>22</v>
      </c>
      <c r="G20" s="83">
        <v>220</v>
      </c>
      <c r="H20" s="17">
        <v>2242.9207799999999</v>
      </c>
      <c r="I20" s="91">
        <f t="shared" si="2"/>
        <v>0.13600351173368441</v>
      </c>
    </row>
    <row r="21" spans="1:9" x14ac:dyDescent="0.25">
      <c r="A21" s="1" t="str">
        <f t="shared" si="1"/>
        <v>IL&amp;FS  Infrastructure Debt Fund Series 2ATanglin Developments Limited</v>
      </c>
      <c r="C21" s="16">
        <f t="shared" si="3"/>
        <v>5</v>
      </c>
      <c r="D21" s="1" t="s">
        <v>88</v>
      </c>
      <c r="E21" s="76" t="s">
        <v>104</v>
      </c>
      <c r="F21" s="1" t="s">
        <v>73</v>
      </c>
      <c r="G21" s="83">
        <v>90</v>
      </c>
      <c r="H21" s="17">
        <v>918.27655000000004</v>
      </c>
      <c r="I21" s="91">
        <f t="shared" si="2"/>
        <v>5.5681340445154839E-2</v>
      </c>
    </row>
    <row r="22" spans="1:9" x14ac:dyDescent="0.25">
      <c r="A22" s="1" t="str">
        <f t="shared" si="1"/>
        <v>IL&amp;FS  Infrastructure Debt Fund Series 2AKanchanjunga Power Company Private Limited</v>
      </c>
      <c r="C22" s="16">
        <f t="shared" si="3"/>
        <v>6</v>
      </c>
      <c r="D22" s="1" t="s">
        <v>64</v>
      </c>
      <c r="E22" s="76" t="s">
        <v>106</v>
      </c>
      <c r="F22" s="1" t="s">
        <v>86</v>
      </c>
      <c r="G22" s="83">
        <v>90</v>
      </c>
      <c r="H22" s="17">
        <v>900</v>
      </c>
      <c r="I22" s="91">
        <f t="shared" si="2"/>
        <v>5.4573109158280647E-2</v>
      </c>
    </row>
    <row r="23" spans="1:9" x14ac:dyDescent="0.25">
      <c r="A23" s="1" t="str">
        <f t="shared" si="1"/>
        <v>IL&amp;FS  Infrastructure Debt Fund Series 2AJanaadhar (India) Private Limited</v>
      </c>
      <c r="C23" s="16">
        <f t="shared" si="3"/>
        <v>7</v>
      </c>
      <c r="D23" s="1" t="s">
        <v>89</v>
      </c>
      <c r="E23" s="76" t="s">
        <v>102</v>
      </c>
      <c r="F23" s="1" t="s">
        <v>70</v>
      </c>
      <c r="G23" s="83">
        <v>60</v>
      </c>
      <c r="H23" s="17">
        <v>600</v>
      </c>
      <c r="I23" s="91">
        <f t="shared" si="2"/>
        <v>3.6382072772187093E-2</v>
      </c>
    </row>
    <row r="24" spans="1:9" x14ac:dyDescent="0.25">
      <c r="A24" s="1" t="str">
        <f>+$C$7&amp;D24</f>
        <v>IL&amp;FS  Infrastructure Debt Fund Series 2AJanaadhar (India) Private Limited</v>
      </c>
      <c r="C24" s="16">
        <f t="shared" si="3"/>
        <v>8</v>
      </c>
      <c r="D24" s="1" t="s">
        <v>89</v>
      </c>
      <c r="E24" s="76" t="s">
        <v>102</v>
      </c>
      <c r="F24" s="1" t="s">
        <v>71</v>
      </c>
      <c r="G24" s="83">
        <v>25</v>
      </c>
      <c r="H24" s="17">
        <v>250</v>
      </c>
      <c r="I24" s="91">
        <f t="shared" si="2"/>
        <v>1.515919698841129E-2</v>
      </c>
    </row>
    <row r="25" spans="1:9" x14ac:dyDescent="0.25">
      <c r="A25" s="1" t="str">
        <f>+$C$7&amp;D25</f>
        <v>IL&amp;FS  Infrastructure Debt Fund Series 2AKaynes Technology India Private Limited</v>
      </c>
      <c r="C25" s="16">
        <f t="shared" si="3"/>
        <v>9</v>
      </c>
      <c r="D25" s="1" t="s">
        <v>74</v>
      </c>
      <c r="E25" s="76" t="s">
        <v>103</v>
      </c>
      <c r="F25" s="1" t="s">
        <v>75</v>
      </c>
      <c r="G25" s="83">
        <v>200</v>
      </c>
      <c r="H25" s="17">
        <v>202.30136999999999</v>
      </c>
      <c r="I25" s="91">
        <f t="shared" si="2"/>
        <v>1.2266905275421913E-2</v>
      </c>
    </row>
    <row r="26" spans="1:9" x14ac:dyDescent="0.25">
      <c r="A26" s="1" t="str">
        <f>+$C$7&amp;D26</f>
        <v>IL&amp;FS  Infrastructure Debt Fund Series 2AClean Max Enviro Energy Solutions Private Limited</v>
      </c>
      <c r="C26" s="16">
        <f t="shared" si="3"/>
        <v>10</v>
      </c>
      <c r="D26" s="154" t="s">
        <v>13</v>
      </c>
      <c r="E26" s="76" t="s">
        <v>100</v>
      </c>
      <c r="F26" t="s">
        <v>14</v>
      </c>
      <c r="G26" s="83">
        <v>14</v>
      </c>
      <c r="H26" s="17">
        <v>140</v>
      </c>
      <c r="I26" s="91">
        <f t="shared" si="2"/>
        <v>8.4891503135103227E-3</v>
      </c>
    </row>
    <row r="27" spans="1:9" x14ac:dyDescent="0.25">
      <c r="A27" s="1" t="str">
        <f>+$C$7&amp;D27</f>
        <v>IL&amp;FS  Infrastructure Debt Fund Series 2ABhilangana Hydro Power Limited</v>
      </c>
      <c r="C27" s="16">
        <f t="shared" si="3"/>
        <v>11</v>
      </c>
      <c r="D27" s="1" t="s">
        <v>15</v>
      </c>
      <c r="E27" s="76" t="s">
        <v>98</v>
      </c>
      <c r="F27" s="1" t="s">
        <v>16</v>
      </c>
      <c r="G27" s="83">
        <v>11</v>
      </c>
      <c r="H27" s="17">
        <v>110</v>
      </c>
      <c r="I27" s="91">
        <f t="shared" si="2"/>
        <v>6.6700466749009674E-3</v>
      </c>
    </row>
    <row r="28" spans="1:9" x14ac:dyDescent="0.25">
      <c r="A28" s="1" t="str">
        <f>+$C$7&amp;D28</f>
        <v>IL&amp;FS  Infrastructure Debt Fund Series 2ABhilangana Hydro Power Limited</v>
      </c>
      <c r="C28" s="16">
        <f t="shared" si="3"/>
        <v>12</v>
      </c>
      <c r="D28" s="1" t="s">
        <v>15</v>
      </c>
      <c r="E28" s="76" t="s">
        <v>98</v>
      </c>
      <c r="F28" s="1" t="s">
        <v>19</v>
      </c>
      <c r="G28" s="83">
        <v>8</v>
      </c>
      <c r="H28" s="17">
        <v>80</v>
      </c>
      <c r="I28" s="91">
        <f t="shared" si="2"/>
        <v>4.8509430362916129E-3</v>
      </c>
    </row>
    <row r="29" spans="1:9" x14ac:dyDescent="0.25">
      <c r="C29" s="16">
        <f t="shared" si="3"/>
        <v>13</v>
      </c>
      <c r="D29" s="1" t="s">
        <v>15</v>
      </c>
      <c r="E29" s="76" t="s">
        <v>98</v>
      </c>
      <c r="F29" s="1" t="s">
        <v>17</v>
      </c>
      <c r="G29" s="83">
        <v>8</v>
      </c>
      <c r="H29" s="17">
        <v>80</v>
      </c>
      <c r="I29" s="91">
        <f t="shared" si="2"/>
        <v>4.8509430362916129E-3</v>
      </c>
    </row>
    <row r="30" spans="1:9" x14ac:dyDescent="0.25">
      <c r="C30" s="16">
        <f t="shared" si="3"/>
        <v>14</v>
      </c>
      <c r="D30" s="1" t="s">
        <v>57</v>
      </c>
      <c r="E30" s="76" t="s">
        <v>97</v>
      </c>
      <c r="F30" s="1" t="s">
        <v>92</v>
      </c>
      <c r="G30" s="83">
        <v>7</v>
      </c>
      <c r="H30" s="17">
        <v>70.724930000000001</v>
      </c>
      <c r="I30" s="91">
        <f t="shared" si="2"/>
        <v>4.2885325834463974E-3</v>
      </c>
    </row>
    <row r="31" spans="1:9" x14ac:dyDescent="0.25">
      <c r="C31" s="16">
        <f t="shared" si="3"/>
        <v>15</v>
      </c>
      <c r="D31" s="1" t="s">
        <v>113</v>
      </c>
      <c r="E31" s="76" t="s">
        <v>96</v>
      </c>
      <c r="F31" s="1" t="s">
        <v>84</v>
      </c>
      <c r="G31" s="83">
        <v>6</v>
      </c>
      <c r="H31" s="17">
        <v>59.987270000000002</v>
      </c>
      <c r="I31" s="91">
        <f t="shared" si="2"/>
        <v>3.63743537090806E-3</v>
      </c>
    </row>
    <row r="32" spans="1:9" x14ac:dyDescent="0.25">
      <c r="C32" s="16">
        <f t="shared" si="3"/>
        <v>16</v>
      </c>
      <c r="D32" s="1" t="s">
        <v>87</v>
      </c>
      <c r="E32" s="76" t="s">
        <v>97</v>
      </c>
      <c r="F32" s="1" t="s">
        <v>43</v>
      </c>
      <c r="G32" s="83">
        <v>5</v>
      </c>
      <c r="H32" s="17">
        <v>54.11636</v>
      </c>
      <c r="I32" s="91">
        <f t="shared" si="2"/>
        <v>3.2814422461431248E-3</v>
      </c>
    </row>
    <row r="33" spans="2:17" x14ac:dyDescent="0.25">
      <c r="C33" s="16">
        <f t="shared" si="3"/>
        <v>17</v>
      </c>
      <c r="D33" s="1" t="s">
        <v>20</v>
      </c>
      <c r="E33" s="76" t="s">
        <v>97</v>
      </c>
      <c r="F33" s="76" t="s">
        <v>21</v>
      </c>
      <c r="G33" s="83">
        <v>5000</v>
      </c>
      <c r="H33" s="17">
        <v>50</v>
      </c>
      <c r="I33" s="91">
        <f t="shared" si="2"/>
        <v>3.0318393976822579E-3</v>
      </c>
    </row>
    <row r="34" spans="2:17" s="4" customFormat="1" x14ac:dyDescent="0.25">
      <c r="C34" s="22"/>
      <c r="D34" s="25" t="s">
        <v>26</v>
      </c>
      <c r="E34" s="25"/>
      <c r="F34" s="25"/>
      <c r="G34" s="25"/>
      <c r="H34" s="26">
        <v>16429.481780000002</v>
      </c>
      <c r="I34" s="92">
        <f>SUM(I15:I33)</f>
        <v>0.99623100288213673</v>
      </c>
      <c r="J34" s="28"/>
      <c r="L34" s="85"/>
      <c r="M34" s="17"/>
      <c r="N34" s="93"/>
      <c r="O34" s="30"/>
      <c r="Q34" s="30"/>
    </row>
    <row r="35" spans="2:17" x14ac:dyDescent="0.25">
      <c r="C35" s="16"/>
      <c r="D35" s="28"/>
      <c r="E35" s="28"/>
      <c r="F35" s="28"/>
      <c r="G35" s="28"/>
      <c r="H35" s="31"/>
      <c r="I35" s="94"/>
      <c r="J35" s="28"/>
    </row>
    <row r="36" spans="2:17" x14ac:dyDescent="0.25">
      <c r="C36" s="16"/>
      <c r="D36" s="19" t="s">
        <v>27</v>
      </c>
      <c r="H36" s="17"/>
      <c r="I36" s="18"/>
    </row>
    <row r="37" spans="2:17" x14ac:dyDescent="0.25">
      <c r="B37" s="1" t="str">
        <f>+$C$7&amp;D37</f>
        <v>IL&amp;FS  Infrastructure Debt Fund Series 2ACollateralised Borrowing &amp; Lending Obligation (CBLO)</v>
      </c>
      <c r="C37" s="16"/>
      <c r="D37" s="4" t="s">
        <v>28</v>
      </c>
      <c r="E37" s="95"/>
      <c r="F37" s="95"/>
      <c r="G37" s="95"/>
      <c r="H37" s="17">
        <v>65.011094499999999</v>
      </c>
      <c r="I37" s="91">
        <f>+H37/$H$47</f>
        <v>3.9420639518308867E-3</v>
      </c>
      <c r="K37" s="53" t="s">
        <v>58</v>
      </c>
      <c r="L37" s="96" t="s">
        <v>59</v>
      </c>
    </row>
    <row r="38" spans="2:17" s="4" customFormat="1" x14ac:dyDescent="0.25">
      <c r="C38" s="22"/>
      <c r="D38" s="25" t="s">
        <v>26</v>
      </c>
      <c r="E38" s="25"/>
      <c r="F38" s="25"/>
      <c r="G38" s="25"/>
      <c r="H38" s="97">
        <v>65.011094499999999</v>
      </c>
      <c r="I38" s="92">
        <f>SUM(I37)</f>
        <v>3.9420639518308867E-3</v>
      </c>
      <c r="J38" s="28"/>
      <c r="L38" s="85"/>
      <c r="M38" s="1"/>
    </row>
    <row r="39" spans="2:17" x14ac:dyDescent="0.25">
      <c r="C39" s="16"/>
      <c r="H39" s="17"/>
      <c r="I39" s="18"/>
    </row>
    <row r="40" spans="2:17" x14ac:dyDescent="0.25">
      <c r="B40" s="1" t="str">
        <f>+$C$7&amp;D40</f>
        <v>IL&amp;FS  Infrastructure Debt Fund Series 2ACBLO Margin</v>
      </c>
      <c r="C40" s="16"/>
      <c r="D40" s="19" t="s">
        <v>29</v>
      </c>
      <c r="H40" s="17">
        <v>4.5</v>
      </c>
      <c r="I40" s="91">
        <f>+H40/$H$47</f>
        <v>2.7286554579140324E-4</v>
      </c>
    </row>
    <row r="41" spans="2:17" s="4" customFormat="1" x14ac:dyDescent="0.25">
      <c r="C41" s="22"/>
      <c r="D41" s="25" t="s">
        <v>26</v>
      </c>
      <c r="E41" s="25"/>
      <c r="F41" s="25"/>
      <c r="G41" s="25"/>
      <c r="H41" s="26">
        <v>4.5</v>
      </c>
      <c r="I41" s="68">
        <f>SUM(I40)</f>
        <v>2.7286554579140324E-4</v>
      </c>
      <c r="J41" s="28"/>
      <c r="L41" s="85"/>
      <c r="M41" s="1"/>
    </row>
    <row r="42" spans="2:17" x14ac:dyDescent="0.25">
      <c r="C42" s="16"/>
      <c r="H42" s="17"/>
      <c r="I42" s="18"/>
    </row>
    <row r="43" spans="2:17" x14ac:dyDescent="0.25">
      <c r="C43" s="16"/>
      <c r="D43" s="19" t="s">
        <v>30</v>
      </c>
      <c r="H43" s="17"/>
      <c r="I43" s="18"/>
    </row>
    <row r="44" spans="2:17" x14ac:dyDescent="0.25">
      <c r="C44" s="16">
        <v>1</v>
      </c>
      <c r="D44" s="1" t="s">
        <v>60</v>
      </c>
      <c r="H44" s="17">
        <v>-40.04353820000324</v>
      </c>
      <c r="I44" s="91">
        <f>+H44/$H$47</f>
        <v>-2.4281115347472861E-3</v>
      </c>
    </row>
    <row r="45" spans="2:17" x14ac:dyDescent="0.25">
      <c r="B45" s="1" t="str">
        <f>+$C$7&amp;D45</f>
        <v>IL&amp;FS  Infrastructure Debt Fund Series 2ACash &amp; Cash Equivalents</v>
      </c>
      <c r="C45" s="16">
        <v>2</v>
      </c>
      <c r="D45" s="1" t="s">
        <v>32</v>
      </c>
      <c r="H45" s="17">
        <v>32.689382500000001</v>
      </c>
      <c r="I45" s="91">
        <f>+H45/$H$47</f>
        <v>1.9821791549880989E-3</v>
      </c>
    </row>
    <row r="46" spans="2:17" s="4" customFormat="1" x14ac:dyDescent="0.25">
      <c r="C46" s="22"/>
      <c r="D46" s="25" t="s">
        <v>26</v>
      </c>
      <c r="E46" s="25"/>
      <c r="F46" s="25"/>
      <c r="G46" s="25"/>
      <c r="H46" s="98">
        <v>-7.3541557000032398</v>
      </c>
      <c r="I46" s="69">
        <f>SUM(I44:I45)</f>
        <v>-4.4593237975918722E-4</v>
      </c>
      <c r="J46" s="28"/>
      <c r="L46" s="85"/>
      <c r="M46" s="1"/>
    </row>
    <row r="47" spans="2:17" s="4" customFormat="1" x14ac:dyDescent="0.25">
      <c r="C47" s="22"/>
      <c r="D47" s="39" t="s">
        <v>33</v>
      </c>
      <c r="E47" s="39"/>
      <c r="F47" s="39"/>
      <c r="G47" s="39"/>
      <c r="H47" s="40">
        <v>16491.638718800001</v>
      </c>
      <c r="I47" s="99">
        <f>+I34+I38+I41+I46</f>
        <v>0.99999999999999978</v>
      </c>
      <c r="J47" s="42"/>
      <c r="L47" s="85"/>
      <c r="M47" s="17"/>
      <c r="N47" s="93"/>
    </row>
    <row r="48" spans="2:17" x14ac:dyDescent="0.25">
      <c r="C48" s="16"/>
      <c r="D48" s="42"/>
      <c r="E48" s="42"/>
      <c r="F48" s="42"/>
      <c r="G48" s="42"/>
      <c r="H48" s="43"/>
      <c r="I48" s="100"/>
      <c r="J48" s="42"/>
      <c r="N48" s="77"/>
    </row>
    <row r="49" spans="3:9" x14ac:dyDescent="0.25">
      <c r="C49" s="16"/>
      <c r="D49" s="45" t="s">
        <v>34</v>
      </c>
      <c r="H49" s="21"/>
      <c r="I49" s="46"/>
    </row>
    <row r="51" spans="3:9" hidden="1" x14ac:dyDescent="0.25">
      <c r="G51" s="101">
        <v>1576757819.9200001</v>
      </c>
      <c r="H51" s="21">
        <v>15767.578199200001</v>
      </c>
    </row>
    <row r="52" spans="3:9" hidden="1" x14ac:dyDescent="0.25">
      <c r="H52" s="21">
        <v>724.06051959999968</v>
      </c>
    </row>
  </sheetData>
  <sortState ref="D18:I33">
    <sortCondition descending="1" ref="H18:H33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topLeftCell="C1" zoomScale="88" zoomScaleNormal="85" zoomScaleSheetLayoutView="88" workbookViewId="0">
      <selection activeCell="C4" sqref="C4"/>
    </sheetView>
  </sheetViews>
  <sheetFormatPr defaultRowHeight="15.75" x14ac:dyDescent="0.2"/>
  <cols>
    <col min="1" max="2" width="12" style="102" hidden="1" customWidth="1"/>
    <col min="3" max="3" width="7.5703125" style="102" customWidth="1"/>
    <col min="4" max="4" width="58.140625" style="102" customWidth="1"/>
    <col min="5" max="5" width="15.42578125" style="102" customWidth="1"/>
    <col min="6" max="6" width="17.28515625" style="102" customWidth="1"/>
    <col min="7" max="7" width="10.7109375" style="102" customWidth="1"/>
    <col min="8" max="8" width="16.85546875" style="102" customWidth="1"/>
    <col min="9" max="9" width="14.7109375" style="102" customWidth="1"/>
    <col min="10" max="10" width="14.5703125" style="102" customWidth="1"/>
    <col min="11" max="11" width="17.42578125" style="102" hidden="1" customWidth="1"/>
    <col min="12" max="12" width="9.140625" style="104" hidden="1" customWidth="1"/>
    <col min="13" max="15" width="15.140625" style="102" hidden="1" customWidth="1"/>
    <col min="16" max="17" width="0" style="102" hidden="1" customWidth="1"/>
    <col min="18" max="18" width="12.140625" style="102" bestFit="1" customWidth="1"/>
    <col min="19" max="19" width="10.7109375" style="102" bestFit="1" customWidth="1"/>
    <col min="20" max="21" width="9.28515625" style="102" bestFit="1" customWidth="1"/>
    <col min="22" max="16384" width="9.140625" style="102"/>
  </cols>
  <sheetData>
    <row r="1" spans="1:13" x14ac:dyDescent="0.2">
      <c r="G1" s="103"/>
    </row>
    <row r="2" spans="1:13" x14ac:dyDescent="0.2">
      <c r="G2" s="103"/>
    </row>
    <row r="3" spans="1:13" x14ac:dyDescent="0.2">
      <c r="G3" s="103"/>
    </row>
    <row r="4" spans="1:13" x14ac:dyDescent="0.2">
      <c r="G4" s="103"/>
    </row>
    <row r="5" spans="1:13" x14ac:dyDescent="0.2">
      <c r="C5" s="102" t="s">
        <v>117</v>
      </c>
      <c r="G5" s="103"/>
    </row>
    <row r="6" spans="1:13" s="105" customFormat="1" ht="15.75" customHeight="1" x14ac:dyDescent="0.2">
      <c r="C6" s="155" t="s">
        <v>76</v>
      </c>
      <c r="D6" s="156"/>
      <c r="E6" s="156"/>
      <c r="F6" s="156"/>
      <c r="G6" s="156"/>
      <c r="H6" s="156"/>
      <c r="I6" s="157"/>
      <c r="J6" s="102"/>
      <c r="L6" s="106"/>
      <c r="M6" s="102"/>
    </row>
    <row r="7" spans="1:13" s="105" customFormat="1" ht="15.75" customHeight="1" x14ac:dyDescent="0.2">
      <c r="C7" s="158" t="s">
        <v>110</v>
      </c>
      <c r="D7" s="159"/>
      <c r="E7" s="159"/>
      <c r="F7" s="159"/>
      <c r="G7" s="159"/>
      <c r="H7" s="159"/>
      <c r="I7" s="160"/>
      <c r="J7" s="102"/>
      <c r="L7" s="106"/>
      <c r="M7" s="102"/>
    </row>
    <row r="8" spans="1:13" x14ac:dyDescent="0.2">
      <c r="C8" s="172"/>
      <c r="D8" s="173"/>
      <c r="E8" s="173"/>
      <c r="F8" s="173"/>
      <c r="G8" s="173"/>
      <c r="H8" s="173"/>
      <c r="I8" s="174"/>
      <c r="K8" s="53"/>
      <c r="L8" s="96"/>
    </row>
    <row r="9" spans="1:13" x14ac:dyDescent="0.2">
      <c r="C9" s="107"/>
      <c r="D9" s="108"/>
      <c r="E9" s="108"/>
      <c r="F9" s="108"/>
      <c r="G9" s="108"/>
      <c r="H9" s="108"/>
      <c r="I9" s="109"/>
      <c r="K9" s="53"/>
      <c r="L9" s="96"/>
    </row>
    <row r="10" spans="1:13" s="105" customFormat="1" ht="15.75" customHeight="1" x14ac:dyDescent="0.2">
      <c r="C10" s="164" t="s">
        <v>1</v>
      </c>
      <c r="D10" s="170" t="s">
        <v>2</v>
      </c>
      <c r="E10" s="170" t="s">
        <v>3</v>
      </c>
      <c r="F10" s="88" t="s">
        <v>4</v>
      </c>
      <c r="G10" s="170" t="s">
        <v>5</v>
      </c>
      <c r="H10" s="89" t="s">
        <v>6</v>
      </c>
      <c r="I10" s="171" t="s">
        <v>7</v>
      </c>
      <c r="J10" s="90"/>
      <c r="K10" s="110"/>
      <c r="L10" s="106"/>
      <c r="M10" s="90"/>
    </row>
    <row r="11" spans="1:13" x14ac:dyDescent="0.2">
      <c r="C11" s="164"/>
      <c r="D11" s="170"/>
      <c r="E11" s="170"/>
      <c r="F11" s="88"/>
      <c r="G11" s="170"/>
      <c r="H11" s="89" t="s">
        <v>8</v>
      </c>
      <c r="I11" s="171"/>
      <c r="K11" s="111"/>
    </row>
    <row r="12" spans="1:13" x14ac:dyDescent="0.2">
      <c r="C12" s="112"/>
      <c r="D12" s="113"/>
      <c r="E12" s="113"/>
      <c r="F12" s="113"/>
      <c r="G12" s="113"/>
      <c r="H12" s="114"/>
      <c r="I12" s="115"/>
      <c r="K12" s="111"/>
    </row>
    <row r="13" spans="1:13" x14ac:dyDescent="0.25">
      <c r="C13" s="116"/>
      <c r="D13" s="19" t="s">
        <v>9</v>
      </c>
      <c r="H13" s="117"/>
      <c r="I13" s="91"/>
    </row>
    <row r="14" spans="1:13" x14ac:dyDescent="0.25">
      <c r="A14" s="102" t="str">
        <f>+$C$6&amp;D14</f>
        <v>IL&amp;FS  Infrastructure Debt Fund Series 2BIL&amp;FS Wind Energy Limited</v>
      </c>
      <c r="B14" s="102" t="e">
        <f>+vl</f>
        <v>#NAME?</v>
      </c>
      <c r="C14" s="116">
        <v>1</v>
      </c>
      <c r="D14" s="102" t="s">
        <v>111</v>
      </c>
      <c r="E14" s="76" t="s">
        <v>109</v>
      </c>
      <c r="F14" s="1" t="s">
        <v>63</v>
      </c>
      <c r="G14" s="118">
        <v>206</v>
      </c>
      <c r="H14" s="118">
        <v>2742.9041099999999</v>
      </c>
      <c r="I14" s="91">
        <f>+H14/$H$47</f>
        <v>0.12137677741280224</v>
      </c>
    </row>
    <row r="15" spans="1:13" x14ac:dyDescent="0.25">
      <c r="A15" s="102" t="str">
        <f t="shared" ref="A15:A31" si="0">+$C$6&amp;D15</f>
        <v>IL&amp;FS  Infrastructure Debt Fund Series 2BIL&amp;FS Solar Power Limited</v>
      </c>
      <c r="C15" s="116">
        <v>2</v>
      </c>
      <c r="D15" s="102" t="s">
        <v>114</v>
      </c>
      <c r="E15" s="76" t="s">
        <v>101</v>
      </c>
      <c r="F15" s="1" t="s">
        <v>37</v>
      </c>
      <c r="G15" s="118">
        <v>17</v>
      </c>
      <c r="H15" s="118">
        <v>194.40621999999999</v>
      </c>
      <c r="I15" s="91">
        <f t="shared" ref="I15" si="1">+H15/$H$47</f>
        <v>8.6027070383456698E-3</v>
      </c>
    </row>
    <row r="16" spans="1:13" x14ac:dyDescent="0.25">
      <c r="A16" s="102" t="str">
        <f t="shared" si="0"/>
        <v>IL&amp;FS  Infrastructure Debt Fund Series 2B</v>
      </c>
      <c r="C16" s="116"/>
      <c r="E16" s="1"/>
      <c r="F16" s="1"/>
      <c r="G16" s="118"/>
      <c r="H16" s="117"/>
      <c r="I16" s="91"/>
    </row>
    <row r="17" spans="1:18" x14ac:dyDescent="0.25">
      <c r="A17" s="102" t="str">
        <f t="shared" si="0"/>
        <v>IL&amp;FS  Infrastructure Debt Fund Series 2BDebt Instrument-Privately Placed-Unlisted</v>
      </c>
      <c r="C17" s="116"/>
      <c r="D17" s="19" t="s">
        <v>12</v>
      </c>
      <c r="E17" s="1"/>
      <c r="F17" s="1"/>
      <c r="G17" s="118"/>
      <c r="H17" s="117"/>
      <c r="I17" s="91"/>
    </row>
    <row r="18" spans="1:18" x14ac:dyDescent="0.25">
      <c r="C18" s="116">
        <v>3</v>
      </c>
      <c r="D18" s="102" t="s">
        <v>20</v>
      </c>
      <c r="E18" s="76" t="s">
        <v>97</v>
      </c>
      <c r="F18" s="1" t="s">
        <v>21</v>
      </c>
      <c r="G18" s="118">
        <v>412100</v>
      </c>
      <c r="H18" s="118">
        <v>4121</v>
      </c>
      <c r="I18" s="91">
        <f t="shared" ref="I18:I33" si="2">+H18/$H$47</f>
        <v>0.1823591637398356</v>
      </c>
    </row>
    <row r="19" spans="1:18" x14ac:dyDescent="0.25">
      <c r="A19" s="102" t="str">
        <f t="shared" si="0"/>
        <v>IL&amp;FS  Infrastructure Debt Fund Series 2BTime Technoplast Limited</v>
      </c>
      <c r="C19" s="116">
        <f>+C18+1</f>
        <v>4</v>
      </c>
      <c r="D19" s="102" t="s">
        <v>24</v>
      </c>
      <c r="E19" s="76" t="s">
        <v>108</v>
      </c>
      <c r="F19" s="1" t="s">
        <v>94</v>
      </c>
      <c r="G19" s="118">
        <v>1</v>
      </c>
      <c r="H19" s="118">
        <v>3730.0908439</v>
      </c>
      <c r="I19" s="91">
        <f t="shared" si="2"/>
        <v>0.16506096747566651</v>
      </c>
    </row>
    <row r="20" spans="1:18" x14ac:dyDescent="0.25">
      <c r="A20" s="102" t="str">
        <f t="shared" si="0"/>
        <v>IL&amp;FS  Infrastructure Debt Fund Series 2BTanglin Developments Limited</v>
      </c>
      <c r="C20" s="116">
        <f t="shared" ref="C20:C33" si="3">+C19+1</f>
        <v>5</v>
      </c>
      <c r="D20" s="102" t="s">
        <v>88</v>
      </c>
      <c r="E20" s="76" t="s">
        <v>104</v>
      </c>
      <c r="F20" s="1" t="s">
        <v>72</v>
      </c>
      <c r="G20" s="118">
        <v>170</v>
      </c>
      <c r="H20" s="118">
        <v>1734.5223800000001</v>
      </c>
      <c r="I20" s="91">
        <f t="shared" si="2"/>
        <v>7.6754683500322593E-2</v>
      </c>
    </row>
    <row r="21" spans="1:18" x14ac:dyDescent="0.25">
      <c r="A21" s="102" t="str">
        <f t="shared" si="0"/>
        <v>IL&amp;FS  Infrastructure Debt Fund Series 2BTanglin Developments Limited</v>
      </c>
      <c r="C21" s="116">
        <f t="shared" si="3"/>
        <v>6</v>
      </c>
      <c r="D21" s="102" t="s">
        <v>88</v>
      </c>
      <c r="E21" s="76" t="s">
        <v>104</v>
      </c>
      <c r="F21" s="1" t="s">
        <v>73</v>
      </c>
      <c r="G21" s="118">
        <v>160</v>
      </c>
      <c r="H21" s="118">
        <v>1632.49162</v>
      </c>
      <c r="I21" s="91">
        <f t="shared" si="2"/>
        <v>7.223970071232455E-2</v>
      </c>
    </row>
    <row r="22" spans="1:18" x14ac:dyDescent="0.25">
      <c r="A22" s="102" t="str">
        <f>+$C$6&amp;" "&amp;D22</f>
        <v>IL&amp;FS  Infrastructure Debt Fund Series 2B Electrolsteel Casting Ltd</v>
      </c>
      <c r="C22" s="116">
        <f t="shared" si="3"/>
        <v>7</v>
      </c>
      <c r="D22" s="102" t="s">
        <v>91</v>
      </c>
      <c r="E22" s="76" t="s">
        <v>107</v>
      </c>
      <c r="F22" s="1" t="s">
        <v>68</v>
      </c>
      <c r="G22" s="118">
        <v>18</v>
      </c>
      <c r="H22" s="118">
        <v>1543.79096</v>
      </c>
      <c r="I22" s="91">
        <f t="shared" si="2"/>
        <v>6.8314590743683096E-2</v>
      </c>
    </row>
    <row r="23" spans="1:18" x14ac:dyDescent="0.25">
      <c r="A23" s="102" t="str">
        <f t="shared" si="0"/>
        <v>IL&amp;FS  Infrastructure Debt Fund Series 2BGHV Hospitality (India) Private Limited</v>
      </c>
      <c r="C23" s="116">
        <f t="shared" si="3"/>
        <v>8</v>
      </c>
      <c r="D23" s="102" t="s">
        <v>112</v>
      </c>
      <c r="E23" s="76" t="s">
        <v>97</v>
      </c>
      <c r="F23" s="1" t="s">
        <v>22</v>
      </c>
      <c r="G23" s="118">
        <v>130</v>
      </c>
      <c r="H23" s="118">
        <v>1325.36232</v>
      </c>
      <c r="I23" s="91">
        <f t="shared" si="2"/>
        <v>5.8648862976823195E-2</v>
      </c>
    </row>
    <row r="24" spans="1:18" x14ac:dyDescent="0.25">
      <c r="A24" s="102" t="str">
        <f t="shared" si="0"/>
        <v>IL&amp;FS  Infrastructure Debt Fund Series 2BKaynes Technology India Private Limited</v>
      </c>
      <c r="C24" s="116">
        <f t="shared" si="3"/>
        <v>9</v>
      </c>
      <c r="D24" s="102" t="s">
        <v>74</v>
      </c>
      <c r="E24" s="76" t="s">
        <v>103</v>
      </c>
      <c r="F24" s="1" t="s">
        <v>75</v>
      </c>
      <c r="G24" s="118">
        <v>1300</v>
      </c>
      <c r="H24" s="118">
        <v>1314.9589000000001</v>
      </c>
      <c r="I24" s="91">
        <f t="shared" si="2"/>
        <v>5.8188499237140048E-2</v>
      </c>
    </row>
    <row r="25" spans="1:18" x14ac:dyDescent="0.25">
      <c r="A25" s="102" t="str">
        <f t="shared" si="0"/>
        <v>IL&amp;FS  Infrastructure Debt Fund Series 2BAMRI Hospital Limited</v>
      </c>
      <c r="C25" s="116">
        <f t="shared" si="3"/>
        <v>10</v>
      </c>
      <c r="D25" s="102" t="s">
        <v>113</v>
      </c>
      <c r="E25" s="76" t="s">
        <v>96</v>
      </c>
      <c r="F25" s="1" t="s">
        <v>77</v>
      </c>
      <c r="G25" s="118">
        <v>84</v>
      </c>
      <c r="H25" s="118">
        <v>839.82164999999998</v>
      </c>
      <c r="I25" s="91">
        <f t="shared" si="2"/>
        <v>3.7163109387189738E-2</v>
      </c>
      <c r="R25" s="117"/>
    </row>
    <row r="26" spans="1:18" x14ac:dyDescent="0.25">
      <c r="A26" s="102" t="str">
        <f t="shared" si="0"/>
        <v>IL&amp;FS  Infrastructure Debt Fund Series 2BBabcock Borsing Limited</v>
      </c>
      <c r="C26" s="116">
        <f t="shared" si="3"/>
        <v>11</v>
      </c>
      <c r="D26" s="102" t="s">
        <v>87</v>
      </c>
      <c r="E26" s="76" t="s">
        <v>97</v>
      </c>
      <c r="F26" s="1" t="s">
        <v>51</v>
      </c>
      <c r="G26" s="118">
        <v>68</v>
      </c>
      <c r="H26" s="118">
        <v>736.98424</v>
      </c>
      <c r="I26" s="91">
        <f t="shared" si="2"/>
        <v>3.2612431374869764E-2</v>
      </c>
      <c r="R26" s="117"/>
    </row>
    <row r="27" spans="1:18" x14ac:dyDescent="0.25">
      <c r="A27" s="102" t="str">
        <f t="shared" si="0"/>
        <v>IL&amp;FS  Infrastructure Debt Fund Series 2BBabcock Borsing Limited</v>
      </c>
      <c r="C27" s="116">
        <f t="shared" si="3"/>
        <v>12</v>
      </c>
      <c r="D27" s="102" t="s">
        <v>87</v>
      </c>
      <c r="E27" s="76" t="s">
        <v>97</v>
      </c>
      <c r="F27" s="1" t="s">
        <v>43</v>
      </c>
      <c r="G27" s="118">
        <v>60</v>
      </c>
      <c r="H27" s="118">
        <v>649.39638000000002</v>
      </c>
      <c r="I27" s="91">
        <f t="shared" si="2"/>
        <v>2.8736564133093064E-2</v>
      </c>
      <c r="R27" s="117"/>
    </row>
    <row r="28" spans="1:18" x14ac:dyDescent="0.25">
      <c r="A28" s="102" t="str">
        <f t="shared" si="0"/>
        <v>IL&amp;FS  Infrastructure Debt Fund Series 2BJanaadhar (India) Private Limited</v>
      </c>
      <c r="C28" s="116">
        <f t="shared" si="3"/>
        <v>13</v>
      </c>
      <c r="D28" s="102" t="s">
        <v>89</v>
      </c>
      <c r="E28" s="76" t="s">
        <v>102</v>
      </c>
      <c r="F28" s="1" t="s">
        <v>70</v>
      </c>
      <c r="G28" s="118">
        <v>60</v>
      </c>
      <c r="H28" s="118">
        <v>600</v>
      </c>
      <c r="I28" s="91">
        <f t="shared" si="2"/>
        <v>2.6550715419534427E-2</v>
      </c>
      <c r="R28" s="117"/>
    </row>
    <row r="29" spans="1:18" x14ac:dyDescent="0.25">
      <c r="A29" s="102" t="str">
        <f t="shared" si="0"/>
        <v>IL&amp;FS  Infrastructure Debt Fund Series 2BBhilangana Hydro Power Limited</v>
      </c>
      <c r="C29" s="116">
        <f t="shared" si="3"/>
        <v>14</v>
      </c>
      <c r="D29" s="102" t="s">
        <v>15</v>
      </c>
      <c r="E29" s="76" t="s">
        <v>98</v>
      </c>
      <c r="F29" s="1" t="s">
        <v>16</v>
      </c>
      <c r="G29" s="118">
        <v>40</v>
      </c>
      <c r="H29" s="118">
        <v>400</v>
      </c>
      <c r="I29" s="91">
        <f t="shared" si="2"/>
        <v>1.7700476946356285E-2</v>
      </c>
      <c r="R29" s="117"/>
    </row>
    <row r="30" spans="1:18" x14ac:dyDescent="0.25">
      <c r="C30" s="116">
        <f t="shared" si="3"/>
        <v>15</v>
      </c>
      <c r="D30" s="154" t="s">
        <v>13</v>
      </c>
      <c r="E30" s="76" t="s">
        <v>100</v>
      </c>
      <c r="F30" t="s">
        <v>14</v>
      </c>
      <c r="G30" s="118">
        <v>32</v>
      </c>
      <c r="H30" s="118">
        <v>320</v>
      </c>
      <c r="I30" s="91">
        <f t="shared" si="2"/>
        <v>1.4160381557085027E-2</v>
      </c>
      <c r="R30" s="117"/>
    </row>
    <row r="31" spans="1:18" x14ac:dyDescent="0.25">
      <c r="A31" s="102" t="str">
        <f t="shared" si="0"/>
        <v>IL&amp;FS  Infrastructure Debt Fund Series 2BWilliamson Magor &amp; Co. Limited</v>
      </c>
      <c r="C31" s="116">
        <f t="shared" si="3"/>
        <v>16</v>
      </c>
      <c r="D31" s="102" t="s">
        <v>57</v>
      </c>
      <c r="E31" s="76" t="s">
        <v>97</v>
      </c>
      <c r="F31" s="1" t="s">
        <v>92</v>
      </c>
      <c r="G31" s="118">
        <v>20</v>
      </c>
      <c r="H31" s="118">
        <v>202.07123000000001</v>
      </c>
      <c r="I31" s="91">
        <f t="shared" si="2"/>
        <v>8.9418928703421455E-3</v>
      </c>
      <c r="R31" s="117"/>
    </row>
    <row r="32" spans="1:18" x14ac:dyDescent="0.25">
      <c r="C32" s="116">
        <f t="shared" si="3"/>
        <v>17</v>
      </c>
      <c r="D32" s="102" t="s">
        <v>64</v>
      </c>
      <c r="E32" s="76" t="s">
        <v>106</v>
      </c>
      <c r="F32" s="1" t="s">
        <v>78</v>
      </c>
      <c r="G32" s="118">
        <v>20</v>
      </c>
      <c r="H32" s="118">
        <v>200</v>
      </c>
      <c r="I32" s="91">
        <f t="shared" si="2"/>
        <v>8.8502384731781424E-3</v>
      </c>
      <c r="R32" s="117"/>
    </row>
    <row r="33" spans="2:22" x14ac:dyDescent="0.25">
      <c r="C33" s="116">
        <f t="shared" si="3"/>
        <v>18</v>
      </c>
      <c r="D33" s="102" t="s">
        <v>15</v>
      </c>
      <c r="E33" s="76" t="s">
        <v>98</v>
      </c>
      <c r="F33" s="1" t="s">
        <v>17</v>
      </c>
      <c r="G33" s="118">
        <v>16</v>
      </c>
      <c r="H33" s="118">
        <v>160</v>
      </c>
      <c r="I33" s="91">
        <f t="shared" si="2"/>
        <v>7.0801907785425135E-3</v>
      </c>
      <c r="R33" s="117"/>
    </row>
    <row r="34" spans="2:22" x14ac:dyDescent="0.25">
      <c r="C34" s="116"/>
      <c r="D34" s="25" t="s">
        <v>26</v>
      </c>
      <c r="E34" s="25"/>
      <c r="F34" s="25"/>
      <c r="G34" s="25"/>
      <c r="H34" s="26">
        <v>22447.800853900004</v>
      </c>
      <c r="I34" s="92">
        <f>SUM(I14:I33)</f>
        <v>0.99334195377713452</v>
      </c>
      <c r="J34" s="119"/>
      <c r="R34" s="117"/>
      <c r="S34" s="120"/>
      <c r="T34" s="118"/>
      <c r="U34" s="118"/>
      <c r="V34" s="118"/>
    </row>
    <row r="35" spans="2:22" x14ac:dyDescent="0.2">
      <c r="C35" s="116"/>
      <c r="D35" s="119"/>
      <c r="E35" s="119"/>
      <c r="F35" s="119"/>
      <c r="G35" s="119"/>
      <c r="H35" s="121"/>
      <c r="I35" s="122"/>
      <c r="J35" s="119"/>
    </row>
    <row r="36" spans="2:22" x14ac:dyDescent="0.25">
      <c r="C36" s="116"/>
      <c r="D36" s="19" t="s">
        <v>27</v>
      </c>
      <c r="H36" s="117"/>
      <c r="I36" s="91"/>
      <c r="K36" s="53"/>
      <c r="L36" s="96"/>
    </row>
    <row r="37" spans="2:22" x14ac:dyDescent="0.25">
      <c r="B37" s="102" t="str">
        <f>+$C$6&amp;D37</f>
        <v>IL&amp;FS  Infrastructure Debt Fund Series 2BCollateralised Borrowing &amp; Lending Obligation (CBLO)</v>
      </c>
      <c r="C37" s="116"/>
      <c r="D37" s="4" t="s">
        <v>28</v>
      </c>
      <c r="H37" s="117">
        <v>39.006656700000001</v>
      </c>
      <c r="I37" s="91">
        <f>+H37/$H$47</f>
        <v>1.7260910691819598E-3</v>
      </c>
    </row>
    <row r="38" spans="2:22" s="105" customFormat="1" x14ac:dyDescent="0.2">
      <c r="C38" s="123"/>
      <c r="D38" s="124" t="s">
        <v>26</v>
      </c>
      <c r="E38" s="125"/>
      <c r="F38" s="125"/>
      <c r="G38" s="125"/>
      <c r="H38" s="125">
        <v>39.006656700000001</v>
      </c>
      <c r="I38" s="126">
        <f>SUM(I37)</f>
        <v>1.7260910691819598E-3</v>
      </c>
      <c r="J38" s="119"/>
      <c r="L38" s="106"/>
      <c r="M38" s="102"/>
    </row>
    <row r="39" spans="2:22" x14ac:dyDescent="0.2">
      <c r="C39" s="116"/>
      <c r="H39" s="117"/>
      <c r="I39" s="91"/>
    </row>
    <row r="40" spans="2:22" x14ac:dyDescent="0.2">
      <c r="B40" s="102" t="str">
        <f>+$C$6&amp;D40</f>
        <v>IL&amp;FS  Infrastructure Debt Fund Series 2BCBLO Margin</v>
      </c>
      <c r="C40" s="116"/>
      <c r="D40" s="102" t="s">
        <v>29</v>
      </c>
      <c r="G40" s="103"/>
      <c r="H40" s="117">
        <v>18.100000000000001</v>
      </c>
      <c r="I40" s="91">
        <f>+H40/$H$47</f>
        <v>8.0094658182262185E-4</v>
      </c>
    </row>
    <row r="41" spans="2:22" x14ac:dyDescent="0.2">
      <c r="C41" s="116"/>
      <c r="D41" s="124" t="s">
        <v>26</v>
      </c>
      <c r="E41" s="125"/>
      <c r="F41" s="125"/>
      <c r="G41" s="125"/>
      <c r="H41" s="125">
        <v>18.100000000000001</v>
      </c>
      <c r="I41" s="127">
        <f>SUM(I40)</f>
        <v>8.0094658182262185E-4</v>
      </c>
    </row>
    <row r="42" spans="2:22" x14ac:dyDescent="0.2">
      <c r="C42" s="116"/>
      <c r="H42" s="117"/>
      <c r="I42" s="91"/>
    </row>
    <row r="43" spans="2:22" x14ac:dyDescent="0.25">
      <c r="C43" s="116"/>
      <c r="D43" s="19" t="s">
        <v>30</v>
      </c>
      <c r="H43" s="117"/>
      <c r="I43" s="91"/>
    </row>
    <row r="44" spans="2:22" x14ac:dyDescent="0.2">
      <c r="B44" s="102" t="str">
        <f>+$C$6&amp;D44</f>
        <v>IL&amp;FS  Infrastructure Debt Fund Series 2BCash &amp; Cash Equivalents</v>
      </c>
      <c r="C44" s="116">
        <v>1</v>
      </c>
      <c r="D44" s="102" t="s">
        <v>32</v>
      </c>
      <c r="H44" s="117">
        <v>156.2050763</v>
      </c>
      <c r="I44" s="91">
        <f>+H44/$H$47</f>
        <v>6.9122608798799362E-3</v>
      </c>
    </row>
    <row r="45" spans="2:22" x14ac:dyDescent="0.2">
      <c r="C45" s="116">
        <v>2</v>
      </c>
      <c r="D45" s="102" t="s">
        <v>60</v>
      </c>
      <c r="H45" s="117">
        <v>-62.85146590000295</v>
      </c>
      <c r="I45" s="91">
        <f>+H45/$H$47</f>
        <v>-2.7812523080192508E-3</v>
      </c>
    </row>
    <row r="46" spans="2:22" s="105" customFormat="1" x14ac:dyDescent="0.2">
      <c r="C46" s="123"/>
      <c r="D46" s="124" t="s">
        <v>26</v>
      </c>
      <c r="E46" s="124"/>
      <c r="F46" s="124"/>
      <c r="G46" s="124"/>
      <c r="H46" s="128">
        <v>93.353610399997052</v>
      </c>
      <c r="I46" s="126">
        <f>SUM(I44:I45)</f>
        <v>4.1310085718606858E-3</v>
      </c>
      <c r="J46" s="119"/>
      <c r="L46" s="106"/>
      <c r="M46" s="102"/>
    </row>
    <row r="47" spans="2:22" s="105" customFormat="1" x14ac:dyDescent="0.2">
      <c r="C47" s="123"/>
      <c r="D47" s="129" t="s">
        <v>33</v>
      </c>
      <c r="E47" s="129"/>
      <c r="F47" s="129"/>
      <c r="G47" s="129"/>
      <c r="H47" s="130">
        <v>22598.261121</v>
      </c>
      <c r="I47" s="131">
        <f>+I34+I38+I41+I46</f>
        <v>0.99999999999999978</v>
      </c>
      <c r="J47" s="132"/>
      <c r="L47" s="106"/>
      <c r="M47" s="102"/>
      <c r="R47" s="139"/>
      <c r="S47" s="120"/>
    </row>
    <row r="48" spans="2:22" x14ac:dyDescent="0.2">
      <c r="C48" s="116"/>
      <c r="D48" s="132"/>
      <c r="E48" s="132"/>
      <c r="F48" s="132"/>
      <c r="G48" s="132"/>
      <c r="H48" s="133"/>
      <c r="I48" s="134"/>
      <c r="J48" s="132"/>
      <c r="S48" s="120"/>
    </row>
    <row r="49" spans="3:9" x14ac:dyDescent="0.25">
      <c r="C49" s="116"/>
      <c r="D49" s="45" t="s">
        <v>34</v>
      </c>
      <c r="H49" s="135"/>
      <c r="I49" s="136"/>
    </row>
    <row r="51" spans="3:9" hidden="1" x14ac:dyDescent="0.2">
      <c r="G51" s="102">
        <v>2156312166.1700001</v>
      </c>
      <c r="H51" s="135">
        <v>21563.121661699999</v>
      </c>
    </row>
    <row r="52" spans="3:9" hidden="1" x14ac:dyDescent="0.2">
      <c r="H52" s="135">
        <v>1035.1394593000005</v>
      </c>
    </row>
  </sheetData>
  <sortState ref="D18:I33">
    <sortCondition descending="1" ref="H18:H33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C1" zoomScale="87" zoomScaleNormal="85" zoomScaleSheetLayoutView="87" workbookViewId="0">
      <selection activeCell="C4" sqref="C4"/>
    </sheetView>
  </sheetViews>
  <sheetFormatPr defaultRowHeight="15.75" x14ac:dyDescent="0.2"/>
  <cols>
    <col min="1" max="2" width="8.140625" style="105" hidden="1" customWidth="1"/>
    <col min="3" max="3" width="7.5703125" style="105" customWidth="1"/>
    <col min="4" max="4" width="58.7109375" style="105" customWidth="1"/>
    <col min="5" max="5" width="15.5703125" style="105" customWidth="1"/>
    <col min="6" max="6" width="18.42578125" style="105" customWidth="1"/>
    <col min="7" max="7" width="10.85546875" style="105" customWidth="1"/>
    <col min="8" max="8" width="16.85546875" style="105" customWidth="1"/>
    <col min="9" max="9" width="14.7109375" style="105" customWidth="1"/>
    <col min="10" max="10" width="14.5703125" style="102" customWidth="1"/>
    <col min="11" max="11" width="21" style="105" hidden="1" customWidth="1"/>
    <col min="12" max="12" width="9.140625" style="106" hidden="1" customWidth="1"/>
    <col min="13" max="13" width="15.140625" style="102" customWidth="1"/>
    <col min="14" max="15" width="9.140625" style="105"/>
    <col min="16" max="17" width="9.28515625" style="105" bestFit="1" customWidth="1"/>
    <col min="18" max="16384" width="9.140625" style="105"/>
  </cols>
  <sheetData>
    <row r="1" spans="1:13" x14ac:dyDescent="0.2">
      <c r="G1" s="137"/>
    </row>
    <row r="2" spans="1:13" x14ac:dyDescent="0.2">
      <c r="G2" s="137"/>
    </row>
    <row r="3" spans="1:13" x14ac:dyDescent="0.2">
      <c r="G3" s="137"/>
    </row>
    <row r="4" spans="1:13" x14ac:dyDescent="0.2">
      <c r="G4" s="137"/>
    </row>
    <row r="5" spans="1:13" x14ac:dyDescent="0.2">
      <c r="C5" s="105" t="s">
        <v>117</v>
      </c>
      <c r="G5" s="137"/>
    </row>
    <row r="6" spans="1:13" ht="15.75" customHeight="1" x14ac:dyDescent="0.2">
      <c r="C6" s="155" t="s">
        <v>79</v>
      </c>
      <c r="D6" s="156"/>
      <c r="E6" s="156"/>
      <c r="F6" s="156"/>
      <c r="G6" s="156"/>
      <c r="H6" s="156"/>
      <c r="I6" s="157"/>
    </row>
    <row r="7" spans="1:13" ht="15.75" customHeight="1" x14ac:dyDescent="0.2">
      <c r="C7" s="158" t="s">
        <v>110</v>
      </c>
      <c r="D7" s="159"/>
      <c r="E7" s="159"/>
      <c r="F7" s="159"/>
      <c r="G7" s="159"/>
      <c r="H7" s="159"/>
      <c r="I7" s="160"/>
    </row>
    <row r="8" spans="1:13" x14ac:dyDescent="0.2">
      <c r="C8" s="172"/>
      <c r="D8" s="173"/>
      <c r="E8" s="173"/>
      <c r="F8" s="173"/>
      <c r="G8" s="173"/>
      <c r="H8" s="173"/>
      <c r="I8" s="174"/>
      <c r="K8" s="72"/>
      <c r="L8" s="138"/>
    </row>
    <row r="9" spans="1:13" x14ac:dyDescent="0.2">
      <c r="C9" s="107"/>
      <c r="D9" s="108"/>
      <c r="E9" s="108"/>
      <c r="F9" s="108"/>
      <c r="G9" s="108"/>
      <c r="H9" s="108"/>
      <c r="I9" s="109"/>
      <c r="K9" s="72"/>
      <c r="L9" s="138"/>
    </row>
    <row r="10" spans="1:13" ht="15.75" customHeight="1" x14ac:dyDescent="0.2">
      <c r="C10" s="164" t="s">
        <v>1</v>
      </c>
      <c r="D10" s="170" t="s">
        <v>2</v>
      </c>
      <c r="E10" s="170" t="s">
        <v>3</v>
      </c>
      <c r="F10" s="88" t="s">
        <v>4</v>
      </c>
      <c r="G10" s="170" t="s">
        <v>5</v>
      </c>
      <c r="H10" s="89" t="s">
        <v>6</v>
      </c>
      <c r="I10" s="171" t="s">
        <v>7</v>
      </c>
      <c r="J10" s="90"/>
      <c r="K10" s="110"/>
      <c r="M10" s="90"/>
    </row>
    <row r="11" spans="1:13" x14ac:dyDescent="0.2">
      <c r="C11" s="164"/>
      <c r="D11" s="170"/>
      <c r="E11" s="170"/>
      <c r="F11" s="88"/>
      <c r="G11" s="170"/>
      <c r="H11" s="89" t="s">
        <v>8</v>
      </c>
      <c r="I11" s="171"/>
      <c r="K11" s="110"/>
    </row>
    <row r="12" spans="1:13" s="102" customFormat="1" x14ac:dyDescent="0.2">
      <c r="C12" s="112"/>
      <c r="D12" s="113"/>
      <c r="E12" s="113"/>
      <c r="F12" s="113"/>
      <c r="G12" s="113"/>
      <c r="H12" s="114"/>
      <c r="I12" s="115"/>
      <c r="K12" s="111"/>
      <c r="L12" s="104"/>
    </row>
    <row r="13" spans="1:13" s="102" customFormat="1" x14ac:dyDescent="0.25">
      <c r="C13" s="123"/>
      <c r="D13" s="19" t="s">
        <v>9</v>
      </c>
      <c r="E13" s="105"/>
      <c r="F13" s="105"/>
      <c r="G13" s="105"/>
      <c r="H13" s="139"/>
      <c r="I13" s="140"/>
      <c r="K13" s="105"/>
      <c r="L13" s="106"/>
    </row>
    <row r="14" spans="1:13" s="102" customFormat="1" x14ac:dyDescent="0.25">
      <c r="A14" s="102" t="str">
        <f>+$C$6&amp;D14</f>
        <v>IL&amp;FS  Infrastructure Debt Fund Series 2CIL&amp;FS Solar Power Limited</v>
      </c>
      <c r="C14" s="116">
        <v>1</v>
      </c>
      <c r="D14" s="102" t="s">
        <v>114</v>
      </c>
      <c r="E14" s="1" t="s">
        <v>101</v>
      </c>
      <c r="F14" s="102" t="s">
        <v>37</v>
      </c>
      <c r="G14" s="118">
        <v>472</v>
      </c>
      <c r="H14" s="117">
        <v>5382.1664499999997</v>
      </c>
      <c r="I14" s="91">
        <f t="shared" ref="I14:I15" si="0">+H14/$H$40</f>
        <v>0.3019236986740973</v>
      </c>
      <c r="L14" s="104"/>
    </row>
    <row r="15" spans="1:13" s="102" customFormat="1" x14ac:dyDescent="0.25">
      <c r="A15" s="102" t="str">
        <f t="shared" ref="A15:A21" si="1">+$C$6&amp;D15</f>
        <v>IL&amp;FS  Infrastructure Debt Fund Series 2CIL&amp;FS Wind Energy Limited</v>
      </c>
      <c r="C15" s="116">
        <v>2</v>
      </c>
      <c r="D15" s="102" t="s">
        <v>111</v>
      </c>
      <c r="E15" s="1" t="s">
        <v>109</v>
      </c>
      <c r="F15" s="102" t="s">
        <v>63</v>
      </c>
      <c r="G15" s="118">
        <v>5</v>
      </c>
      <c r="H15" s="117">
        <v>66.575339999999997</v>
      </c>
      <c r="I15" s="91">
        <f t="shared" si="0"/>
        <v>3.7346806495153219E-3</v>
      </c>
      <c r="L15" s="104"/>
      <c r="M15" s="117"/>
    </row>
    <row r="16" spans="1:13" s="102" customFormat="1" x14ac:dyDescent="0.2">
      <c r="A16" s="102" t="str">
        <f t="shared" si="1"/>
        <v>IL&amp;FS  Infrastructure Debt Fund Series 2C</v>
      </c>
      <c r="C16" s="116"/>
      <c r="G16" s="118"/>
      <c r="H16" s="117"/>
      <c r="I16" s="91"/>
      <c r="L16" s="104"/>
    </row>
    <row r="17" spans="1:18" s="102" customFormat="1" x14ac:dyDescent="0.25">
      <c r="A17" s="102" t="str">
        <f t="shared" si="1"/>
        <v>IL&amp;FS  Infrastructure Debt Fund Series 2CDebt Instrument-Privately Placed-Unlisted</v>
      </c>
      <c r="C17" s="116"/>
      <c r="D17" s="19" t="s">
        <v>12</v>
      </c>
      <c r="G17" s="118"/>
      <c r="H17" s="117"/>
      <c r="I17" s="91"/>
      <c r="L17" s="104"/>
    </row>
    <row r="18" spans="1:18" s="102" customFormat="1" x14ac:dyDescent="0.25">
      <c r="C18" s="116">
        <v>3</v>
      </c>
      <c r="D18" s="102" t="s">
        <v>20</v>
      </c>
      <c r="E18" s="1" t="s">
        <v>97</v>
      </c>
      <c r="F18" s="102" t="s">
        <v>21</v>
      </c>
      <c r="G18" s="118">
        <v>384000</v>
      </c>
      <c r="H18" s="117">
        <v>3840</v>
      </c>
      <c r="I18" s="91">
        <f t="shared" ref="I18:I26" si="2">+H18/$H$40</f>
        <v>0.2154126992688109</v>
      </c>
      <c r="L18" s="104"/>
    </row>
    <row r="19" spans="1:18" s="102" customFormat="1" x14ac:dyDescent="0.25">
      <c r="A19" s="102" t="str">
        <f t="shared" si="1"/>
        <v>IL&amp;FS  Infrastructure Debt Fund Series 2CAMRI Hospital Limited</v>
      </c>
      <c r="C19" s="116">
        <f>+C18+1</f>
        <v>4</v>
      </c>
      <c r="D19" s="102" t="s">
        <v>113</v>
      </c>
      <c r="E19" s="1" t="s">
        <v>96</v>
      </c>
      <c r="F19" s="102" t="s">
        <v>80</v>
      </c>
      <c r="G19" s="118">
        <v>365</v>
      </c>
      <c r="H19" s="117">
        <v>3649.2249999999999</v>
      </c>
      <c r="I19" s="91">
        <f t="shared" si="2"/>
        <v>0.20471078320031938</v>
      </c>
      <c r="L19" s="104"/>
    </row>
    <row r="20" spans="1:18" s="102" customFormat="1" x14ac:dyDescent="0.25">
      <c r="A20" s="102" t="str">
        <f t="shared" si="1"/>
        <v>IL&amp;FS  Infrastructure Debt Fund Series 2CKanchanjunga Power Company Private Limited</v>
      </c>
      <c r="C20" s="116">
        <f t="shared" ref="C20:C26" si="3">+C19+1</f>
        <v>5</v>
      </c>
      <c r="D20" s="102" t="s">
        <v>64</v>
      </c>
      <c r="E20" s="1" t="s">
        <v>106</v>
      </c>
      <c r="F20" s="1" t="s">
        <v>81</v>
      </c>
      <c r="G20" s="118">
        <v>280</v>
      </c>
      <c r="H20" s="117">
        <v>2800</v>
      </c>
      <c r="I20" s="91">
        <f t="shared" si="2"/>
        <v>0.15707175988350794</v>
      </c>
      <c r="L20" s="104"/>
    </row>
    <row r="21" spans="1:18" s="102" customFormat="1" x14ac:dyDescent="0.25">
      <c r="A21" s="102" t="str">
        <f t="shared" si="1"/>
        <v>IL&amp;FS  Infrastructure Debt Fund Series 2CBabcock Borsing Limited</v>
      </c>
      <c r="C21" s="116">
        <f t="shared" si="3"/>
        <v>6</v>
      </c>
      <c r="D21" s="102" t="s">
        <v>87</v>
      </c>
      <c r="E21" s="1" t="s">
        <v>97</v>
      </c>
      <c r="F21" s="102" t="s">
        <v>43</v>
      </c>
      <c r="G21" s="118">
        <v>80</v>
      </c>
      <c r="H21" s="117">
        <v>865.86184000000003</v>
      </c>
      <c r="I21" s="91">
        <f t="shared" si="2"/>
        <v>4.8572301080275854E-2</v>
      </c>
      <c r="L21" s="104"/>
    </row>
    <row r="22" spans="1:18" s="102" customFormat="1" x14ac:dyDescent="0.25">
      <c r="A22" s="102" t="str">
        <f>+$C$6&amp;D22</f>
        <v>IL&amp;FS  Infrastructure Debt Fund Series 2CBhilangana Hydro Power Limited</v>
      </c>
      <c r="C22" s="116">
        <f t="shared" si="3"/>
        <v>7</v>
      </c>
      <c r="D22" s="102" t="s">
        <v>15</v>
      </c>
      <c r="E22" s="1" t="s">
        <v>98</v>
      </c>
      <c r="F22" s="102" t="s">
        <v>18</v>
      </c>
      <c r="G22" s="118">
        <v>81</v>
      </c>
      <c r="H22" s="117">
        <v>810</v>
      </c>
      <c r="I22" s="91">
        <f t="shared" si="2"/>
        <v>4.5438616252014799E-2</v>
      </c>
      <c r="L22" s="104"/>
    </row>
    <row r="23" spans="1:18" s="102" customFormat="1" x14ac:dyDescent="0.25">
      <c r="A23" s="102" t="str">
        <f>+$C$6&amp;D23</f>
        <v>IL&amp;FS  Infrastructure Debt Fund Series 2CWilliamson Magor &amp; Co. Limited</v>
      </c>
      <c r="C23" s="116">
        <f t="shared" si="3"/>
        <v>8</v>
      </c>
      <c r="D23" s="102" t="s">
        <v>57</v>
      </c>
      <c r="E23" s="1" t="s">
        <v>97</v>
      </c>
      <c r="F23" s="102" t="s">
        <v>92</v>
      </c>
      <c r="G23" s="118">
        <v>10</v>
      </c>
      <c r="H23" s="117">
        <v>101.03561999999999</v>
      </c>
      <c r="I23" s="91">
        <f t="shared" si="2"/>
        <v>5.6678009444004829E-3</v>
      </c>
      <c r="L23" s="104"/>
    </row>
    <row r="24" spans="1:18" s="102" customFormat="1" x14ac:dyDescent="0.25">
      <c r="C24" s="116">
        <f t="shared" si="3"/>
        <v>9</v>
      </c>
      <c r="D24" s="154" t="s">
        <v>13</v>
      </c>
      <c r="E24" s="1" t="s">
        <v>100</v>
      </c>
      <c r="F24" t="s">
        <v>14</v>
      </c>
      <c r="G24" s="118">
        <v>10</v>
      </c>
      <c r="H24" s="117">
        <v>100</v>
      </c>
      <c r="I24" s="91">
        <f t="shared" si="2"/>
        <v>5.6097057101252836E-3</v>
      </c>
      <c r="L24" s="104"/>
    </row>
    <row r="25" spans="1:18" s="102" customFormat="1" x14ac:dyDescent="0.25">
      <c r="A25" s="102" t="str">
        <f>+$C$6&amp;D25</f>
        <v>IL&amp;FS  Infrastructure Debt Fund Series 2CBhilangana Hydro Power Limited</v>
      </c>
      <c r="C25" s="116">
        <f t="shared" si="3"/>
        <v>10</v>
      </c>
      <c r="D25" s="102" t="s">
        <v>15</v>
      </c>
      <c r="E25" s="1" t="s">
        <v>98</v>
      </c>
      <c r="F25" s="102" t="s">
        <v>17</v>
      </c>
      <c r="G25" s="118">
        <v>8</v>
      </c>
      <c r="H25" s="117">
        <v>80</v>
      </c>
      <c r="I25" s="91">
        <f t="shared" si="2"/>
        <v>4.4877645681002274E-3</v>
      </c>
      <c r="L25" s="104"/>
    </row>
    <row r="26" spans="1:18" s="102" customFormat="1" x14ac:dyDescent="0.25">
      <c r="C26" s="116">
        <f t="shared" si="3"/>
        <v>11</v>
      </c>
      <c r="D26" s="102" t="s">
        <v>24</v>
      </c>
      <c r="E26" s="1" t="s">
        <v>108</v>
      </c>
      <c r="F26" s="102" t="s">
        <v>94</v>
      </c>
      <c r="G26" s="118">
        <v>1</v>
      </c>
      <c r="H26" s="117">
        <v>26.217450299999999</v>
      </c>
      <c r="I26" s="91">
        <f t="shared" si="2"/>
        <v>1.4707218065283583E-3</v>
      </c>
      <c r="L26" s="104"/>
    </row>
    <row r="27" spans="1:18" s="102" customFormat="1" x14ac:dyDescent="0.2">
      <c r="C27" s="123"/>
      <c r="D27" s="124" t="s">
        <v>26</v>
      </c>
      <c r="E27" s="124"/>
      <c r="F27" s="124"/>
      <c r="G27" s="124"/>
      <c r="H27" s="128">
        <v>17721.081700299997</v>
      </c>
      <c r="I27" s="141">
        <f>SUM(I14:I26)</f>
        <v>0.99410053203769599</v>
      </c>
      <c r="J27" s="119"/>
      <c r="K27" s="105"/>
      <c r="L27" s="106"/>
      <c r="M27" s="117"/>
      <c r="N27" s="120"/>
      <c r="P27" s="118"/>
      <c r="Q27" s="118"/>
      <c r="R27" s="118"/>
    </row>
    <row r="28" spans="1:18" s="102" customFormat="1" x14ac:dyDescent="0.2">
      <c r="C28" s="116"/>
      <c r="D28" s="119"/>
      <c r="E28" s="119"/>
      <c r="F28" s="119"/>
      <c r="G28" s="119"/>
      <c r="H28" s="121"/>
      <c r="I28" s="122"/>
      <c r="J28" s="119"/>
      <c r="L28" s="104"/>
    </row>
    <row r="29" spans="1:18" x14ac:dyDescent="0.25">
      <c r="C29" s="123"/>
      <c r="D29" s="19" t="s">
        <v>27</v>
      </c>
      <c r="H29" s="139"/>
      <c r="I29" s="140"/>
      <c r="K29" s="72"/>
      <c r="L29" s="138"/>
    </row>
    <row r="30" spans="1:18" x14ac:dyDescent="0.25">
      <c r="B30" s="105" t="str">
        <f>+$C$6&amp;D30</f>
        <v xml:space="preserve">IL&amp;FS  Infrastructure Debt Fund Series 2CCollateralised Borrowing &amp; Lending Obligation </v>
      </c>
      <c r="C30" s="123"/>
      <c r="D30" s="4" t="s">
        <v>82</v>
      </c>
      <c r="H30" s="139">
        <v>0</v>
      </c>
      <c r="I30" s="91">
        <f>+H30/$H$40</f>
        <v>0</v>
      </c>
    </row>
    <row r="31" spans="1:18" x14ac:dyDescent="0.2">
      <c r="C31" s="123"/>
      <c r="D31" s="124" t="s">
        <v>26</v>
      </c>
      <c r="E31" s="124"/>
      <c r="F31" s="124"/>
      <c r="G31" s="124"/>
      <c r="H31" s="128">
        <v>0</v>
      </c>
      <c r="I31" s="126">
        <f>SUM(I30)</f>
        <v>0</v>
      </c>
      <c r="J31" s="119"/>
    </row>
    <row r="32" spans="1:18" s="102" customFormat="1" x14ac:dyDescent="0.2">
      <c r="C32" s="123"/>
      <c r="D32" s="105"/>
      <c r="E32" s="105"/>
      <c r="F32" s="105"/>
      <c r="G32" s="105"/>
      <c r="H32" s="139"/>
      <c r="I32" s="140"/>
      <c r="K32" s="105"/>
      <c r="L32" s="106"/>
    </row>
    <row r="33" spans="2:14" s="102" customFormat="1" x14ac:dyDescent="0.2">
      <c r="B33" s="105" t="str">
        <f>+$C$6&amp;D33</f>
        <v>IL&amp;FS  Infrastructure Debt Fund Series 2CCBLO Margin</v>
      </c>
      <c r="C33" s="116"/>
      <c r="D33" s="142" t="s">
        <v>29</v>
      </c>
      <c r="G33" s="103"/>
      <c r="H33" s="139">
        <v>29.9</v>
      </c>
      <c r="I33" s="91">
        <f>+H33/$H$40</f>
        <v>1.6773020073274599E-3</v>
      </c>
      <c r="L33" s="104"/>
    </row>
    <row r="34" spans="2:14" s="102" customFormat="1" x14ac:dyDescent="0.2">
      <c r="C34" s="123"/>
      <c r="D34" s="124" t="s">
        <v>26</v>
      </c>
      <c r="E34" s="124"/>
      <c r="F34" s="124"/>
      <c r="G34" s="143"/>
      <c r="H34" s="128">
        <v>29.9</v>
      </c>
      <c r="I34" s="141">
        <f>SUM(I33)</f>
        <v>1.6773020073274599E-3</v>
      </c>
      <c r="K34" s="105"/>
      <c r="L34" s="106"/>
    </row>
    <row r="35" spans="2:14" s="102" customFormat="1" x14ac:dyDescent="0.2">
      <c r="C35" s="123"/>
      <c r="D35" s="105"/>
      <c r="E35" s="105"/>
      <c r="F35" s="105"/>
      <c r="G35" s="105"/>
      <c r="H35" s="139"/>
      <c r="I35" s="140"/>
      <c r="K35" s="105"/>
      <c r="L35" s="106"/>
    </row>
    <row r="36" spans="2:14" s="102" customFormat="1" x14ac:dyDescent="0.25">
      <c r="C36" s="123"/>
      <c r="D36" s="19" t="s">
        <v>30</v>
      </c>
      <c r="E36" s="105"/>
      <c r="F36" s="105"/>
      <c r="G36" s="105"/>
      <c r="H36" s="139"/>
      <c r="I36" s="140"/>
      <c r="K36" s="105"/>
      <c r="L36" s="106"/>
    </row>
    <row r="37" spans="2:14" s="102" customFormat="1" x14ac:dyDescent="0.2">
      <c r="B37" s="105" t="str">
        <f>+$C$6&amp;D37</f>
        <v>IL&amp;FS  Infrastructure Debt Fund Series 2CCash &amp; Cash Equivalents</v>
      </c>
      <c r="C37" s="116">
        <v>1</v>
      </c>
      <c r="D37" s="102" t="s">
        <v>32</v>
      </c>
      <c r="H37" s="139">
        <v>118.59874259999999</v>
      </c>
      <c r="I37" s="91">
        <f>+H37/$H$40</f>
        <v>6.6530404357689876E-3</v>
      </c>
      <c r="L37" s="104"/>
    </row>
    <row r="38" spans="2:14" x14ac:dyDescent="0.25">
      <c r="C38" s="123">
        <v>2</v>
      </c>
      <c r="D38" s="105" t="s">
        <v>60</v>
      </c>
      <c r="H38" s="17">
        <v>-43.333369099997071</v>
      </c>
      <c r="I38" s="91">
        <f>+H38/$H$40</f>
        <v>-2.4308744807922012E-3</v>
      </c>
    </row>
    <row r="39" spans="2:14" x14ac:dyDescent="0.2">
      <c r="C39" s="123"/>
      <c r="D39" s="124" t="s">
        <v>26</v>
      </c>
      <c r="E39" s="124"/>
      <c r="F39" s="124"/>
      <c r="G39" s="124"/>
      <c r="H39" s="128">
        <v>75.265373500002923</v>
      </c>
      <c r="I39" s="141">
        <f>SUM(I37:I38)</f>
        <v>4.2221659549767868E-3</v>
      </c>
      <c r="J39" s="119"/>
    </row>
    <row r="40" spans="2:14" x14ac:dyDescent="0.2">
      <c r="C40" s="123"/>
      <c r="D40" s="129" t="s">
        <v>33</v>
      </c>
      <c r="E40" s="129"/>
      <c r="F40" s="129"/>
      <c r="G40" s="129"/>
      <c r="H40" s="130">
        <v>17826.247073800001</v>
      </c>
      <c r="I40" s="131">
        <f>+I27+I31+I34+I39</f>
        <v>1.0000000000000002</v>
      </c>
      <c r="J40" s="132"/>
      <c r="M40" s="117"/>
      <c r="N40" s="120"/>
    </row>
    <row r="41" spans="2:14" s="102" customFormat="1" x14ac:dyDescent="0.2">
      <c r="C41" s="116"/>
      <c r="D41" s="132"/>
      <c r="E41" s="132"/>
      <c r="F41" s="132"/>
      <c r="G41" s="132"/>
      <c r="H41" s="133"/>
      <c r="I41" s="134"/>
      <c r="J41" s="132"/>
      <c r="L41" s="104"/>
      <c r="N41" s="120"/>
    </row>
    <row r="42" spans="2:14" x14ac:dyDescent="0.25">
      <c r="C42" s="123"/>
      <c r="D42" s="45" t="s">
        <v>34</v>
      </c>
      <c r="H42" s="144"/>
      <c r="I42" s="145"/>
    </row>
    <row r="44" spans="2:14" hidden="1" x14ac:dyDescent="0.2">
      <c r="G44" s="105">
        <v>1707699234.05</v>
      </c>
      <c r="H44" s="144">
        <v>17076.992340500001</v>
      </c>
    </row>
    <row r="45" spans="2:14" hidden="1" x14ac:dyDescent="0.2">
      <c r="H45" s="144">
        <v>749.25473330000023</v>
      </c>
    </row>
  </sheetData>
  <sortState ref="D18:I26">
    <sortCondition descending="1" ref="H18:H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2"/>
  <sheetViews>
    <sheetView view="pageBreakPreview" topLeftCell="C1" zoomScale="87" zoomScaleNormal="85" zoomScaleSheetLayoutView="87" workbookViewId="0">
      <selection activeCell="C4" sqref="C4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83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4" hidden="1" customWidth="1"/>
    <col min="13" max="13" width="15.7109375" style="1" customWidth="1"/>
    <col min="14" max="14" width="9.140625" style="1"/>
    <col min="15" max="15" width="11" style="1" bestFit="1" customWidth="1"/>
    <col min="16" max="16384" width="9.140625" style="1"/>
  </cols>
  <sheetData>
    <row r="5" spans="1:13" x14ac:dyDescent="0.25">
      <c r="C5" s="1" t="s">
        <v>117</v>
      </c>
    </row>
    <row r="7" spans="1:13" s="4" customFormat="1" ht="15.75" customHeight="1" x14ac:dyDescent="0.25">
      <c r="C7" s="155" t="s">
        <v>83</v>
      </c>
      <c r="D7" s="156"/>
      <c r="E7" s="156"/>
      <c r="F7" s="156"/>
      <c r="G7" s="156"/>
      <c r="H7" s="156"/>
      <c r="I7" s="157"/>
      <c r="J7" s="1"/>
      <c r="L7" s="85"/>
      <c r="M7" s="1"/>
    </row>
    <row r="8" spans="1:13" s="4" customFormat="1" ht="15.75" customHeight="1" x14ac:dyDescent="0.25">
      <c r="C8" s="158" t="s">
        <v>110</v>
      </c>
      <c r="D8" s="159"/>
      <c r="E8" s="159"/>
      <c r="F8" s="159"/>
      <c r="G8" s="159"/>
      <c r="H8" s="159"/>
      <c r="I8" s="160"/>
      <c r="J8" s="1"/>
      <c r="L8" s="85"/>
      <c r="M8" s="1"/>
    </row>
    <row r="9" spans="1:13" x14ac:dyDescent="0.25">
      <c r="C9" s="161"/>
      <c r="D9" s="162"/>
      <c r="E9" s="162"/>
      <c r="F9" s="162"/>
      <c r="G9" s="162"/>
      <c r="H9" s="162"/>
      <c r="I9" s="163"/>
    </row>
    <row r="10" spans="1:13" x14ac:dyDescent="0.25">
      <c r="C10" s="6"/>
      <c r="D10" s="7"/>
      <c r="E10" s="8"/>
      <c r="F10" s="8"/>
      <c r="G10" s="86"/>
      <c r="H10" s="10"/>
      <c r="I10" s="87"/>
    </row>
    <row r="11" spans="1:13" s="4" customFormat="1" x14ac:dyDescent="0.25">
      <c r="C11" s="164" t="s">
        <v>1</v>
      </c>
      <c r="D11" s="170" t="s">
        <v>2</v>
      </c>
      <c r="E11" s="170" t="s">
        <v>3</v>
      </c>
      <c r="F11" s="88" t="s">
        <v>4</v>
      </c>
      <c r="G11" s="170" t="s">
        <v>5</v>
      </c>
      <c r="H11" s="89" t="s">
        <v>6</v>
      </c>
      <c r="I11" s="171" t="s">
        <v>7</v>
      </c>
      <c r="J11" s="90"/>
      <c r="K11" s="15"/>
      <c r="L11" s="85"/>
      <c r="M11" s="90"/>
    </row>
    <row r="12" spans="1:13" x14ac:dyDescent="0.25">
      <c r="C12" s="164"/>
      <c r="D12" s="170"/>
      <c r="E12" s="170"/>
      <c r="F12" s="88"/>
      <c r="G12" s="170"/>
      <c r="H12" s="89" t="s">
        <v>8</v>
      </c>
      <c r="I12" s="171"/>
    </row>
    <row r="13" spans="1:13" x14ac:dyDescent="0.25">
      <c r="C13" s="16"/>
      <c r="H13" s="17"/>
      <c r="I13" s="18"/>
    </row>
    <row r="14" spans="1:13" x14ac:dyDescent="0.25">
      <c r="C14" s="16"/>
      <c r="D14" s="19" t="s">
        <v>9</v>
      </c>
      <c r="H14" s="17"/>
      <c r="I14" s="18"/>
    </row>
    <row r="15" spans="1:13" x14ac:dyDescent="0.25">
      <c r="A15" s="1" t="str">
        <f t="shared" ref="A15:A25" si="0">+$C$7&amp;D15</f>
        <v>IL&amp;FS  Infrastructure Debt Fund Series 3AIL&amp;FS Solar Power Limited</v>
      </c>
      <c r="C15" s="16">
        <v>1</v>
      </c>
      <c r="D15" s="1" t="s">
        <v>114</v>
      </c>
      <c r="E15" s="1" t="s">
        <v>101</v>
      </c>
      <c r="F15" s="1" t="s">
        <v>37</v>
      </c>
      <c r="G15" s="83">
        <v>230</v>
      </c>
      <c r="H15" s="17">
        <v>2630.2018600000001</v>
      </c>
      <c r="I15" s="18">
        <f>+H15/$H$47</f>
        <v>0.16890599595182734</v>
      </c>
      <c r="M15" s="21"/>
    </row>
    <row r="16" spans="1:13" x14ac:dyDescent="0.25">
      <c r="A16" s="1" t="str">
        <f t="shared" si="0"/>
        <v>IL&amp;FS  Infrastructure Debt Fund Series 3ABhilwara Green Energy Limited</v>
      </c>
      <c r="C16" s="16">
        <v>2</v>
      </c>
      <c r="D16" s="1" t="s">
        <v>11</v>
      </c>
      <c r="E16" s="1" t="s">
        <v>99</v>
      </c>
      <c r="F16" s="1" t="s">
        <v>42</v>
      </c>
      <c r="G16" s="83">
        <v>150000</v>
      </c>
      <c r="H16" s="17">
        <v>1499.99999</v>
      </c>
      <c r="I16" s="18">
        <f t="shared" ref="I16:I17" si="1">+H16/$H$47</f>
        <v>9.6326824222792179E-2</v>
      </c>
      <c r="M16" s="21"/>
    </row>
    <row r="17" spans="1:17" x14ac:dyDescent="0.25">
      <c r="A17" s="1" t="str">
        <f t="shared" si="0"/>
        <v>IL&amp;FS  Infrastructure Debt Fund Series 3AIL&amp;FS Wind Energy Limited</v>
      </c>
      <c r="C17" s="16">
        <v>3</v>
      </c>
      <c r="D17" s="1" t="s">
        <v>111</v>
      </c>
      <c r="E17" s="1" t="s">
        <v>109</v>
      </c>
      <c r="F17" s="1" t="s">
        <v>63</v>
      </c>
      <c r="G17" s="83">
        <v>77</v>
      </c>
      <c r="H17" s="17">
        <v>1025.26027</v>
      </c>
      <c r="I17" s="18">
        <f t="shared" si="1"/>
        <v>6.5840044312868592E-2</v>
      </c>
      <c r="M17" s="21"/>
    </row>
    <row r="18" spans="1:17" x14ac:dyDescent="0.25">
      <c r="A18" s="1" t="str">
        <f t="shared" si="0"/>
        <v>IL&amp;FS  Infrastructure Debt Fund Series 3A</v>
      </c>
      <c r="C18" s="16"/>
      <c r="H18" s="17"/>
      <c r="I18" s="18"/>
      <c r="M18" s="21"/>
    </row>
    <row r="19" spans="1:17" x14ac:dyDescent="0.25">
      <c r="A19" s="1" t="str">
        <f t="shared" si="0"/>
        <v>IL&amp;FS  Infrastructure Debt Fund Series 3ADebt Instrument-Privately Placed-Unlisted</v>
      </c>
      <c r="C19" s="16"/>
      <c r="D19" s="19" t="s">
        <v>12</v>
      </c>
      <c r="H19" s="17"/>
      <c r="I19" s="18"/>
      <c r="M19" s="21"/>
    </row>
    <row r="20" spans="1:17" x14ac:dyDescent="0.25">
      <c r="A20" s="1" t="str">
        <f t="shared" si="0"/>
        <v>IL&amp;FS  Infrastructure Debt Fund Series 3AAD Hydro Power Ltd</v>
      </c>
      <c r="C20" s="16">
        <v>4</v>
      </c>
      <c r="D20" s="1" t="s">
        <v>115</v>
      </c>
      <c r="E20" s="1" t="s">
        <v>95</v>
      </c>
      <c r="F20" s="1" t="s">
        <v>46</v>
      </c>
      <c r="G20" s="83">
        <v>287558</v>
      </c>
      <c r="H20" s="17">
        <v>2922.3459800000001</v>
      </c>
      <c r="I20" s="18">
        <f t="shared" ref="I20:I31" si="2">+H20/$H$47</f>
        <v>0.18766687294020803</v>
      </c>
      <c r="M20" s="21"/>
    </row>
    <row r="21" spans="1:17" x14ac:dyDescent="0.25">
      <c r="A21" s="1" t="str">
        <f t="shared" si="0"/>
        <v>IL&amp;FS  Infrastructure Debt Fund Series 3AAMRI Hospital Limited</v>
      </c>
      <c r="C21" s="16">
        <f>+C20+1</f>
        <v>5</v>
      </c>
      <c r="D21" s="1" t="s">
        <v>113</v>
      </c>
      <c r="E21" s="1" t="s">
        <v>96</v>
      </c>
      <c r="F21" s="1" t="s">
        <v>84</v>
      </c>
      <c r="G21" s="83">
        <v>180</v>
      </c>
      <c r="H21" s="17">
        <v>1799.61781</v>
      </c>
      <c r="I21" s="18">
        <f t="shared" si="2"/>
        <v>0.11556764640516844</v>
      </c>
      <c r="M21" s="21"/>
    </row>
    <row r="22" spans="1:17" x14ac:dyDescent="0.25">
      <c r="A22" s="1" t="str">
        <f t="shared" si="0"/>
        <v>IL&amp;FS  Infrastructure Debt Fund Series 3ABabcock Borsing Limited</v>
      </c>
      <c r="C22" s="16">
        <f t="shared" ref="C22:C31" si="3">+C21+1</f>
        <v>6</v>
      </c>
      <c r="D22" s="1" t="s">
        <v>87</v>
      </c>
      <c r="E22" s="1" t="s">
        <v>97</v>
      </c>
      <c r="F22" s="1" t="s">
        <v>51</v>
      </c>
      <c r="G22" s="83">
        <v>146</v>
      </c>
      <c r="H22" s="17">
        <v>1582.3485000000001</v>
      </c>
      <c r="I22" s="18">
        <f t="shared" si="2"/>
        <v>0.10161507122323306</v>
      </c>
      <c r="M22" s="21"/>
    </row>
    <row r="23" spans="1:17" x14ac:dyDescent="0.25">
      <c r="A23" s="1" t="str">
        <f t="shared" si="0"/>
        <v>IL&amp;FS  Infrastructure Debt Fund Series 3AAMRI Hospital Limited</v>
      </c>
      <c r="C23" s="16">
        <f t="shared" si="3"/>
        <v>7</v>
      </c>
      <c r="D23" s="1" t="s">
        <v>113</v>
      </c>
      <c r="E23" s="1" t="s">
        <v>96</v>
      </c>
      <c r="F23" s="1" t="s">
        <v>53</v>
      </c>
      <c r="G23" s="83">
        <v>100</v>
      </c>
      <c r="H23" s="17">
        <v>999.78767000000005</v>
      </c>
      <c r="I23" s="18">
        <f t="shared" si="2"/>
        <v>6.4204247860164959E-2</v>
      </c>
      <c r="M23" s="21"/>
    </row>
    <row r="24" spans="1:17" x14ac:dyDescent="0.25">
      <c r="A24" s="1" t="str">
        <f>+$C$7&amp;D24</f>
        <v>IL&amp;FS  Infrastructure Debt Fund Series 3ABhilangana Hydro Power Limited</v>
      </c>
      <c r="C24" s="16">
        <f t="shared" si="3"/>
        <v>8</v>
      </c>
      <c r="D24" s="1" t="s">
        <v>15</v>
      </c>
      <c r="E24" s="1" t="s">
        <v>98</v>
      </c>
      <c r="F24" s="1" t="s">
        <v>19</v>
      </c>
      <c r="G24" s="83">
        <v>98</v>
      </c>
      <c r="H24" s="17">
        <v>980</v>
      </c>
      <c r="I24" s="18">
        <f t="shared" si="2"/>
        <v>6.2933525578447724E-2</v>
      </c>
      <c r="M24" s="21"/>
    </row>
    <row r="25" spans="1:17" x14ac:dyDescent="0.25">
      <c r="A25" s="1" t="str">
        <f t="shared" si="0"/>
        <v>IL&amp;FS  Infrastructure Debt Fund Series 3ATanglin Developments Limited</v>
      </c>
      <c r="C25" s="16">
        <f t="shared" si="3"/>
        <v>9</v>
      </c>
      <c r="D25" s="1" t="s">
        <v>88</v>
      </c>
      <c r="E25" s="1" t="s">
        <v>104</v>
      </c>
      <c r="F25" s="1" t="s">
        <v>72</v>
      </c>
      <c r="G25" s="83">
        <v>70</v>
      </c>
      <c r="H25" s="17">
        <v>714.21510000000001</v>
      </c>
      <c r="I25" s="18">
        <f t="shared" si="2"/>
        <v>4.5865381902411836E-2</v>
      </c>
      <c r="M25" s="21"/>
    </row>
    <row r="26" spans="1:17" x14ac:dyDescent="0.25">
      <c r="A26" s="1" t="str">
        <f>+$C$7&amp;D26</f>
        <v>IL&amp;FS  Infrastructure Debt Fund Series 3AClean Max Enviro Energy Solutions Private Limited</v>
      </c>
      <c r="C26" s="16">
        <f t="shared" si="3"/>
        <v>10</v>
      </c>
      <c r="D26" s="1" t="s">
        <v>13</v>
      </c>
      <c r="E26" s="1" t="s">
        <v>100</v>
      </c>
      <c r="F26" s="1" t="s">
        <v>14</v>
      </c>
      <c r="G26" s="83">
        <v>58</v>
      </c>
      <c r="H26" s="17">
        <v>580</v>
      </c>
      <c r="I26" s="18">
        <f t="shared" si="2"/>
        <v>3.7246372281122125E-2</v>
      </c>
      <c r="M26" s="21"/>
    </row>
    <row r="27" spans="1:17" x14ac:dyDescent="0.25">
      <c r="A27" s="1" t="str">
        <f>+$C$7&amp;D27</f>
        <v>IL&amp;FS  Infrastructure Debt Fund Series 3ABhilangana Hydro Power Limited</v>
      </c>
      <c r="C27" s="16">
        <f t="shared" si="3"/>
        <v>11</v>
      </c>
      <c r="D27" s="154" t="s">
        <v>15</v>
      </c>
      <c r="E27" s="1" t="s">
        <v>98</v>
      </c>
      <c r="F27" s="154" t="s">
        <v>16</v>
      </c>
      <c r="G27" s="83">
        <v>32</v>
      </c>
      <c r="H27" s="17">
        <v>320</v>
      </c>
      <c r="I27" s="18">
        <f t="shared" si="2"/>
        <v>2.0549722637860483E-2</v>
      </c>
      <c r="M27" s="21"/>
    </row>
    <row r="28" spans="1:17" x14ac:dyDescent="0.25">
      <c r="A28" s="1" t="str">
        <f>+$C$7&amp;D28</f>
        <v>IL&amp;FS  Infrastructure Debt Fund Series 3ABhilangana Hydro Power Limited</v>
      </c>
      <c r="C28" s="16">
        <f t="shared" si="3"/>
        <v>12</v>
      </c>
      <c r="D28" s="1" t="s">
        <v>15</v>
      </c>
      <c r="E28" s="1" t="s">
        <v>98</v>
      </c>
      <c r="F28" s="1" t="s">
        <v>90</v>
      </c>
      <c r="G28" s="83">
        <v>125</v>
      </c>
      <c r="H28" s="17">
        <v>250</v>
      </c>
      <c r="I28" s="18">
        <f t="shared" si="2"/>
        <v>1.6054470810828499E-2</v>
      </c>
      <c r="M28" s="21"/>
    </row>
    <row r="29" spans="1:17" x14ac:dyDescent="0.25">
      <c r="C29" s="16">
        <f t="shared" si="3"/>
        <v>13</v>
      </c>
      <c r="D29" s="1" t="s">
        <v>74</v>
      </c>
      <c r="E29" s="1" t="s">
        <v>103</v>
      </c>
      <c r="F29" s="1" t="s">
        <v>75</v>
      </c>
      <c r="G29" s="83">
        <v>100</v>
      </c>
      <c r="H29" s="17">
        <v>101.15067999999999</v>
      </c>
      <c r="I29" s="18">
        <f t="shared" si="2"/>
        <v>6.4956825582218169E-3</v>
      </c>
      <c r="M29" s="21"/>
    </row>
    <row r="30" spans="1:17" x14ac:dyDescent="0.25">
      <c r="C30" s="16">
        <f t="shared" si="3"/>
        <v>14</v>
      </c>
      <c r="D30" s="1" t="s">
        <v>15</v>
      </c>
      <c r="E30" s="1" t="s">
        <v>98</v>
      </c>
      <c r="F30" s="1" t="s">
        <v>17</v>
      </c>
      <c r="G30" s="83">
        <v>8</v>
      </c>
      <c r="H30" s="17">
        <v>80</v>
      </c>
      <c r="I30" s="18">
        <f t="shared" si="2"/>
        <v>5.1374306594651207E-3</v>
      </c>
      <c r="M30" s="21"/>
    </row>
    <row r="31" spans="1:17" x14ac:dyDescent="0.25">
      <c r="C31" s="16">
        <f t="shared" si="3"/>
        <v>15</v>
      </c>
      <c r="D31" s="1" t="s">
        <v>89</v>
      </c>
      <c r="E31" s="1" t="s">
        <v>102</v>
      </c>
      <c r="F31" s="1" t="s">
        <v>71</v>
      </c>
      <c r="G31" s="83">
        <v>5</v>
      </c>
      <c r="H31" s="17">
        <v>50</v>
      </c>
      <c r="I31" s="18">
        <f t="shared" si="2"/>
        <v>3.2108941621657003E-3</v>
      </c>
      <c r="M31" s="21"/>
    </row>
    <row r="32" spans="1:17" s="4" customFormat="1" x14ac:dyDescent="0.25">
      <c r="C32" s="22"/>
      <c r="D32" s="25" t="s">
        <v>26</v>
      </c>
      <c r="E32" s="25"/>
      <c r="F32" s="25"/>
      <c r="G32" s="25"/>
      <c r="H32" s="26">
        <v>15534.92786</v>
      </c>
      <c r="I32" s="69">
        <f>SUM(I15:I31)</f>
        <v>0.99762018350678605</v>
      </c>
      <c r="J32" s="28"/>
      <c r="L32" s="85"/>
      <c r="M32" s="17"/>
      <c r="N32" s="93"/>
      <c r="O32" s="30"/>
      <c r="Q32" s="30"/>
    </row>
    <row r="33" spans="2:14" s="4" customFormat="1" x14ac:dyDescent="0.25">
      <c r="C33" s="22"/>
      <c r="D33" s="28"/>
      <c r="E33" s="28"/>
      <c r="F33" s="28"/>
      <c r="G33" s="28"/>
      <c r="H33" s="31"/>
      <c r="I33" s="32"/>
      <c r="J33" s="28"/>
      <c r="L33" s="85"/>
      <c r="M33" s="1"/>
    </row>
    <row r="34" spans="2:14" s="4" customFormat="1" x14ac:dyDescent="0.25">
      <c r="C34" s="22"/>
      <c r="D34" s="19" t="s">
        <v>27</v>
      </c>
      <c r="E34" s="1"/>
      <c r="F34" s="1"/>
      <c r="G34" s="1"/>
      <c r="H34" s="17"/>
      <c r="I34" s="18"/>
      <c r="J34" s="28"/>
      <c r="L34" s="85"/>
      <c r="M34" s="1"/>
    </row>
    <row r="35" spans="2:14" s="4" customFormat="1" x14ac:dyDescent="0.25">
      <c r="B35" s="4" t="str">
        <f>+$C$7&amp;D35</f>
        <v>IL&amp;FS  Infrastructure Debt Fund Series 3ACollateralised Borrowing &amp; Lending Obligation (CBLO)</v>
      </c>
      <c r="C35" s="22"/>
      <c r="D35" s="4" t="s">
        <v>28</v>
      </c>
      <c r="E35" s="95"/>
      <c r="F35" s="95"/>
      <c r="G35" s="95"/>
      <c r="H35" s="17">
        <v>0</v>
      </c>
      <c r="I35" s="18">
        <f>+H35/$H$47</f>
        <v>0</v>
      </c>
      <c r="J35" s="28"/>
      <c r="L35" s="85"/>
      <c r="M35" s="1"/>
    </row>
    <row r="36" spans="2:14" s="4" customFormat="1" x14ac:dyDescent="0.25">
      <c r="C36" s="22"/>
      <c r="D36" s="1"/>
      <c r="E36" s="1"/>
      <c r="F36" s="1"/>
      <c r="G36" s="1"/>
      <c r="H36" s="95"/>
      <c r="I36" s="146"/>
      <c r="J36" s="28"/>
      <c r="L36" s="85"/>
      <c r="M36" s="1"/>
    </row>
    <row r="37" spans="2:14" x14ac:dyDescent="0.25">
      <c r="C37" s="16"/>
      <c r="D37" s="25" t="s">
        <v>26</v>
      </c>
      <c r="E37" s="25"/>
      <c r="F37" s="25"/>
      <c r="G37" s="25"/>
      <c r="H37" s="97">
        <v>0</v>
      </c>
      <c r="I37" s="147">
        <f>SUM(I35:I36)</f>
        <v>0</v>
      </c>
    </row>
    <row r="38" spans="2:14" x14ac:dyDescent="0.25">
      <c r="C38" s="16"/>
      <c r="D38" s="28"/>
      <c r="E38" s="28"/>
      <c r="F38" s="28"/>
      <c r="G38" s="28"/>
      <c r="H38" s="148"/>
      <c r="I38" s="149"/>
    </row>
    <row r="39" spans="2:14" x14ac:dyDescent="0.25">
      <c r="B39" s="4" t="str">
        <f>+$C$7&amp;D39</f>
        <v>IL&amp;FS  Infrastructure Debt Fund Series 3ACBLO Margin</v>
      </c>
      <c r="C39" s="16"/>
      <c r="D39" s="19" t="s">
        <v>29</v>
      </c>
      <c r="E39" s="95"/>
      <c r="F39" s="95"/>
      <c r="H39" s="17">
        <v>2.5</v>
      </c>
      <c r="I39" s="18">
        <f>+H39/$H$47</f>
        <v>1.6054470810828502E-4</v>
      </c>
    </row>
    <row r="40" spans="2:14" x14ac:dyDescent="0.25">
      <c r="C40" s="16"/>
      <c r="D40" s="19"/>
      <c r="E40" s="95"/>
      <c r="F40" s="95"/>
      <c r="H40" s="17"/>
      <c r="I40" s="38"/>
    </row>
    <row r="41" spans="2:14" s="4" customFormat="1" x14ac:dyDescent="0.25">
      <c r="C41" s="22"/>
      <c r="D41" s="25" t="s">
        <v>26</v>
      </c>
      <c r="E41" s="25"/>
      <c r="F41" s="25"/>
      <c r="G41" s="25"/>
      <c r="H41" s="26">
        <v>2.5</v>
      </c>
      <c r="I41" s="68">
        <f>SUM(I39:I40)</f>
        <v>1.6054470810828502E-4</v>
      </c>
      <c r="J41" s="28"/>
      <c r="L41" s="85"/>
      <c r="M41" s="1"/>
    </row>
    <row r="42" spans="2:14" x14ac:dyDescent="0.25">
      <c r="C42" s="16"/>
      <c r="H42" s="17"/>
      <c r="I42" s="18"/>
    </row>
    <row r="43" spans="2:14" x14ac:dyDescent="0.25">
      <c r="C43" s="16"/>
      <c r="D43" s="19" t="s">
        <v>30</v>
      </c>
      <c r="H43" s="17"/>
      <c r="I43" s="18"/>
    </row>
    <row r="44" spans="2:14" x14ac:dyDescent="0.25">
      <c r="C44" s="16">
        <v>1</v>
      </c>
      <c r="D44" s="1" t="s">
        <v>31</v>
      </c>
      <c r="E44" s="95"/>
      <c r="F44" s="95"/>
      <c r="H44" s="17">
        <v>-38.210438899999644</v>
      </c>
      <c r="I44" s="18">
        <f>+H44/$H$47</f>
        <v>-2.4537935039559608E-3</v>
      </c>
    </row>
    <row r="45" spans="2:14" x14ac:dyDescent="0.25">
      <c r="B45" s="4" t="str">
        <f>+$C$7&amp;D45</f>
        <v>IL&amp;FS  Infrastructure Debt Fund Series 3ACash &amp; Cash Equivalents</v>
      </c>
      <c r="C45" s="16">
        <v>2</v>
      </c>
      <c r="D45" s="1" t="s">
        <v>32</v>
      </c>
      <c r="E45" s="95"/>
      <c r="F45" s="95"/>
      <c r="H45" s="17">
        <v>72.768908800000005</v>
      </c>
      <c r="I45" s="18">
        <f>+H45/$H$47</f>
        <v>4.6730652890617655E-3</v>
      </c>
    </row>
    <row r="46" spans="2:14" s="4" customFormat="1" x14ac:dyDescent="0.25">
      <c r="C46" s="22"/>
      <c r="D46" s="25" t="s">
        <v>26</v>
      </c>
      <c r="E46" s="25"/>
      <c r="F46" s="25"/>
      <c r="G46" s="25"/>
      <c r="H46" s="26">
        <v>34.558469900000361</v>
      </c>
      <c r="I46" s="69">
        <f>SUM(I44:I45)</f>
        <v>2.2192717851058047E-3</v>
      </c>
      <c r="J46" s="28"/>
      <c r="L46" s="85"/>
      <c r="M46" s="1"/>
    </row>
    <row r="47" spans="2:14" s="4" customFormat="1" x14ac:dyDescent="0.25">
      <c r="C47" s="22"/>
      <c r="D47" s="39" t="s">
        <v>33</v>
      </c>
      <c r="E47" s="39"/>
      <c r="F47" s="39"/>
      <c r="G47" s="39"/>
      <c r="H47" s="40">
        <v>15571.986329900001</v>
      </c>
      <c r="I47" s="99">
        <f>+I32+I37+I41+I46</f>
        <v>1.0000000000000002</v>
      </c>
      <c r="J47" s="42"/>
      <c r="L47" s="85"/>
      <c r="M47" s="17"/>
      <c r="N47" s="93"/>
    </row>
    <row r="48" spans="2:14" x14ac:dyDescent="0.25">
      <c r="C48" s="16"/>
      <c r="D48" s="42"/>
      <c r="E48" s="42"/>
      <c r="F48" s="42"/>
      <c r="G48" s="42"/>
      <c r="H48" s="43"/>
      <c r="I48" s="100"/>
      <c r="J48" s="42"/>
      <c r="N48" s="77"/>
    </row>
    <row r="49" spans="3:9" x14ac:dyDescent="0.25">
      <c r="C49" s="16"/>
      <c r="D49" s="45" t="s">
        <v>34</v>
      </c>
      <c r="H49" s="21"/>
      <c r="I49" s="46"/>
    </row>
    <row r="51" spans="3:9" hidden="1" x14ac:dyDescent="0.25">
      <c r="G51" s="101">
        <v>1494519823.6199999</v>
      </c>
      <c r="H51" s="21">
        <v>14945.198236199998</v>
      </c>
    </row>
    <row r="52" spans="3:9" hidden="1" x14ac:dyDescent="0.25">
      <c r="H52" s="21">
        <v>626.78809370000272</v>
      </c>
    </row>
  </sheetData>
  <sortState ref="D20:I31">
    <sortCondition descending="1" ref="H20:H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0"/>
  <sheetViews>
    <sheetView view="pageBreakPreview" topLeftCell="C1" zoomScale="87" zoomScaleNormal="100" zoomScaleSheetLayoutView="87" workbookViewId="0">
      <selection activeCell="C5" sqref="C5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7.85546875" style="1" customWidth="1"/>
    <col min="7" max="7" width="18.42578125" style="83" customWidth="1"/>
    <col min="8" max="8" width="16.85546875" style="1" customWidth="1"/>
    <col min="9" max="9" width="14.7109375" style="1" customWidth="1"/>
    <col min="12" max="12" width="10.7109375" bestFit="1" customWidth="1"/>
    <col min="13" max="13" width="10.28515625" bestFit="1" customWidth="1"/>
  </cols>
  <sheetData>
    <row r="5" spans="1:9" x14ac:dyDescent="0.25">
      <c r="C5" s="1" t="s">
        <v>117</v>
      </c>
    </row>
    <row r="7" spans="1:9" x14ac:dyDescent="0.25">
      <c r="A7" s="4"/>
      <c r="B7" s="4"/>
      <c r="C7" s="155" t="s">
        <v>85</v>
      </c>
      <c r="D7" s="156"/>
      <c r="E7" s="156"/>
      <c r="F7" s="156"/>
      <c r="G7" s="156"/>
      <c r="H7" s="156"/>
      <c r="I7" s="157"/>
    </row>
    <row r="8" spans="1:9" ht="15.75" customHeight="1" x14ac:dyDescent="0.25">
      <c r="A8" s="4"/>
      <c r="B8" s="4"/>
      <c r="C8" s="158" t="s">
        <v>110</v>
      </c>
      <c r="D8" s="159"/>
      <c r="E8" s="159"/>
      <c r="F8" s="159"/>
      <c r="G8" s="159"/>
      <c r="H8" s="159"/>
      <c r="I8" s="160"/>
    </row>
    <row r="9" spans="1:9" x14ac:dyDescent="0.25">
      <c r="C9" s="161"/>
      <c r="D9" s="162"/>
      <c r="E9" s="162"/>
      <c r="F9" s="162"/>
      <c r="G9" s="162"/>
      <c r="H9" s="162"/>
      <c r="I9" s="163"/>
    </row>
    <row r="10" spans="1:9" x14ac:dyDescent="0.25">
      <c r="C10" s="6"/>
      <c r="D10" s="7"/>
      <c r="E10" s="8"/>
      <c r="F10" s="8"/>
      <c r="G10" s="86"/>
      <c r="H10" s="10"/>
      <c r="I10" s="87"/>
    </row>
    <row r="11" spans="1:9" x14ac:dyDescent="0.25">
      <c r="A11" s="4"/>
      <c r="B11" s="4"/>
      <c r="C11" s="164" t="s">
        <v>1</v>
      </c>
      <c r="D11" s="170" t="s">
        <v>2</v>
      </c>
      <c r="E11" s="170" t="s">
        <v>3</v>
      </c>
      <c r="F11" s="88" t="s">
        <v>4</v>
      </c>
      <c r="G11" s="170" t="s">
        <v>5</v>
      </c>
      <c r="H11" s="89" t="s">
        <v>6</v>
      </c>
      <c r="I11" s="171" t="s">
        <v>7</v>
      </c>
    </row>
    <row r="12" spans="1:9" x14ac:dyDescent="0.25">
      <c r="C12" s="164"/>
      <c r="D12" s="170"/>
      <c r="E12" s="170"/>
      <c r="F12" s="88"/>
      <c r="G12" s="170"/>
      <c r="H12" s="89" t="s">
        <v>8</v>
      </c>
      <c r="I12" s="171"/>
    </row>
    <row r="13" spans="1:9" x14ac:dyDescent="0.25">
      <c r="C13" s="16"/>
      <c r="H13" s="17"/>
      <c r="I13" s="18"/>
    </row>
    <row r="14" spans="1:9" x14ac:dyDescent="0.25">
      <c r="C14" s="16"/>
      <c r="D14" s="19" t="s">
        <v>9</v>
      </c>
      <c r="H14" s="17"/>
      <c r="I14" s="18"/>
    </row>
    <row r="15" spans="1:9" x14ac:dyDescent="0.25">
      <c r="A15" s="1" t="str">
        <f t="shared" ref="A15:A24" si="0">+$C$7&amp;D15</f>
        <v>IL&amp;FS  Infrastructure Debt Fund Series 3BBhilwara Green Energy Limited</v>
      </c>
      <c r="C15" s="16">
        <v>1</v>
      </c>
      <c r="D15" s="1" t="s">
        <v>11</v>
      </c>
      <c r="E15" s="1" t="s">
        <v>99</v>
      </c>
      <c r="F15" s="1" t="s">
        <v>62</v>
      </c>
      <c r="G15" s="83">
        <v>340000</v>
      </c>
      <c r="H15" s="17">
        <v>3400</v>
      </c>
      <c r="I15" s="18">
        <f>+H15/$H$45</f>
        <v>0.20492067684162324</v>
      </c>
    </row>
    <row r="16" spans="1:9" x14ac:dyDescent="0.25">
      <c r="A16" s="1" t="str">
        <f t="shared" si="0"/>
        <v>IL&amp;FS  Infrastructure Debt Fund Series 3BIL&amp;FS Solar Power Limited</v>
      </c>
      <c r="C16" s="16">
        <f>+C15+1</f>
        <v>2</v>
      </c>
      <c r="D16" s="1" t="s">
        <v>114</v>
      </c>
      <c r="E16" s="1" t="s">
        <v>101</v>
      </c>
      <c r="F16" s="1" t="s">
        <v>37</v>
      </c>
      <c r="G16" s="83">
        <v>215</v>
      </c>
      <c r="H16" s="17">
        <v>2458.66696</v>
      </c>
      <c r="I16" s="18">
        <f t="shared" ref="I16:I18" si="1">+H16/$H$45</f>
        <v>0.14818579340333418</v>
      </c>
    </row>
    <row r="17" spans="1:15" x14ac:dyDescent="0.25">
      <c r="A17" s="1" t="str">
        <f t="shared" si="0"/>
        <v>IL&amp;FS  Infrastructure Debt Fund Series 3BIL&amp;FS Wind Energy Limited</v>
      </c>
      <c r="C17" s="16">
        <f t="shared" ref="C17:C18" si="2">+C16+1</f>
        <v>3</v>
      </c>
      <c r="D17" s="1" t="s">
        <v>111</v>
      </c>
      <c r="E17" s="1" t="s">
        <v>109</v>
      </c>
      <c r="F17" s="1" t="s">
        <v>63</v>
      </c>
      <c r="G17" s="83">
        <v>125</v>
      </c>
      <c r="H17" s="17">
        <v>1664.38356</v>
      </c>
      <c r="I17" s="18">
        <f t="shared" si="1"/>
        <v>0.10031370754096189</v>
      </c>
    </row>
    <row r="18" spans="1:15" x14ac:dyDescent="0.25">
      <c r="A18" s="1" t="str">
        <f t="shared" si="0"/>
        <v>IL&amp;FS  Infrastructure Debt Fund Series 3BBhilwara Green Energy Limited</v>
      </c>
      <c r="C18" s="16">
        <f t="shared" si="2"/>
        <v>4</v>
      </c>
      <c r="D18" s="1" t="s">
        <v>11</v>
      </c>
      <c r="E18" s="1" t="s">
        <v>99</v>
      </c>
      <c r="F18" s="1" t="s">
        <v>42</v>
      </c>
      <c r="G18" s="83">
        <v>70000</v>
      </c>
      <c r="H18" s="17">
        <v>700</v>
      </c>
      <c r="I18" s="18">
        <f t="shared" si="1"/>
        <v>4.2189551114451843E-2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12</v>
      </c>
      <c r="H20" s="17"/>
      <c r="I20" s="18"/>
    </row>
    <row r="21" spans="1:15" x14ac:dyDescent="0.25">
      <c r="A21" s="1" t="str">
        <f t="shared" si="0"/>
        <v>IL&amp;FS  Infrastructure Debt Fund Series 3BAMRI Hospital Limited</v>
      </c>
      <c r="C21" s="16">
        <f>+C18+1</f>
        <v>5</v>
      </c>
      <c r="D21" s="1" t="s">
        <v>113</v>
      </c>
      <c r="E21" s="1" t="s">
        <v>96</v>
      </c>
      <c r="F21" s="1" t="s">
        <v>77</v>
      </c>
      <c r="G21" s="83">
        <v>410</v>
      </c>
      <c r="H21" s="17">
        <v>4099.1294500000004</v>
      </c>
      <c r="I21" s="18">
        <f t="shared" ref="I21:I29" si="3">+H21/$H$45</f>
        <v>0.24705775922218554</v>
      </c>
    </row>
    <row r="22" spans="1:15" x14ac:dyDescent="0.25">
      <c r="A22" s="1" t="str">
        <f t="shared" si="0"/>
        <v>IL&amp;FS  Infrastructure Debt Fund Series 3BKanchanjunga Power Company Private Limited</v>
      </c>
      <c r="C22" s="16">
        <f>+C21+1</f>
        <v>6</v>
      </c>
      <c r="D22" s="1" t="s">
        <v>64</v>
      </c>
      <c r="E22" s="1" t="s">
        <v>106</v>
      </c>
      <c r="F22" s="1" t="s">
        <v>78</v>
      </c>
      <c r="G22" s="83">
        <v>160</v>
      </c>
      <c r="H22" s="17">
        <v>1600</v>
      </c>
      <c r="I22" s="18">
        <f t="shared" si="3"/>
        <v>9.6433259690175632E-2</v>
      </c>
    </row>
    <row r="23" spans="1:15" x14ac:dyDescent="0.25">
      <c r="A23" s="1" t="str">
        <f>+$C$7&amp;D23</f>
        <v>IL&amp;FS  Infrastructure Debt Fund Series 3BKanchanjunga Power Company Private Limited</v>
      </c>
      <c r="C23" s="16">
        <f t="shared" ref="C23:C29" si="4">+C22+1</f>
        <v>7</v>
      </c>
      <c r="D23" s="1" t="s">
        <v>64</v>
      </c>
      <c r="E23" s="1" t="s">
        <v>106</v>
      </c>
      <c r="F23" s="1" t="s">
        <v>86</v>
      </c>
      <c r="G23" s="83">
        <v>100</v>
      </c>
      <c r="H23" s="17">
        <v>1000</v>
      </c>
      <c r="I23" s="18">
        <f t="shared" si="3"/>
        <v>6.0270787306359777E-2</v>
      </c>
    </row>
    <row r="24" spans="1:15" x14ac:dyDescent="0.25">
      <c r="A24" s="1" t="str">
        <f t="shared" si="0"/>
        <v>IL&amp;FS  Infrastructure Debt Fund Series 3BBG Wind Power Limited</v>
      </c>
      <c r="C24" s="16">
        <f t="shared" si="4"/>
        <v>8</v>
      </c>
      <c r="D24" s="1" t="s">
        <v>116</v>
      </c>
      <c r="E24" s="1" t="s">
        <v>105</v>
      </c>
      <c r="F24" s="1" t="s">
        <v>48</v>
      </c>
      <c r="G24" s="83">
        <v>70000</v>
      </c>
      <c r="H24" s="17">
        <v>700</v>
      </c>
      <c r="I24" s="18">
        <f t="shared" si="3"/>
        <v>4.2189551114451843E-2</v>
      </c>
    </row>
    <row r="25" spans="1:15" x14ac:dyDescent="0.25">
      <c r="A25" s="1" t="str">
        <f>+$C$7&amp;D25</f>
        <v>IL&amp;FS  Infrastructure Debt Fund Series 3BBhilangana Hydro Power Limited</v>
      </c>
      <c r="C25" s="16">
        <f t="shared" si="4"/>
        <v>9</v>
      </c>
      <c r="D25" s="1" t="s">
        <v>15</v>
      </c>
      <c r="E25" s="1" t="s">
        <v>98</v>
      </c>
      <c r="F25" s="1" t="s">
        <v>17</v>
      </c>
      <c r="G25" s="83">
        <v>24</v>
      </c>
      <c r="H25" s="17">
        <v>240</v>
      </c>
      <c r="I25" s="18">
        <f t="shared" si="3"/>
        <v>1.4464988953526346E-2</v>
      </c>
    </row>
    <row r="26" spans="1:15" x14ac:dyDescent="0.25">
      <c r="A26" s="1" t="str">
        <f>+$C$7&amp;D26</f>
        <v>IL&amp;FS  Infrastructure Debt Fund Series 3BClean Max Enviro Energy Solutions Private Limited</v>
      </c>
      <c r="C26" s="16">
        <f t="shared" si="4"/>
        <v>10</v>
      </c>
      <c r="D26" s="1" t="s">
        <v>13</v>
      </c>
      <c r="E26" s="1" t="s">
        <v>100</v>
      </c>
      <c r="F26" s="1" t="s">
        <v>14</v>
      </c>
      <c r="G26" s="83">
        <v>24</v>
      </c>
      <c r="H26" s="17">
        <v>240</v>
      </c>
      <c r="I26" s="18">
        <f t="shared" si="3"/>
        <v>1.4464988953526346E-2</v>
      </c>
    </row>
    <row r="27" spans="1:15" x14ac:dyDescent="0.25">
      <c r="A27" s="1" t="str">
        <f>+$C$7&amp;D27</f>
        <v>IL&amp;FS  Infrastructure Debt Fund Series 3BBhilangana Hydro Power Limited</v>
      </c>
      <c r="C27" s="16">
        <f t="shared" si="4"/>
        <v>11</v>
      </c>
      <c r="D27" s="1" t="s">
        <v>15</v>
      </c>
      <c r="E27" s="1" t="s">
        <v>98</v>
      </c>
      <c r="F27" s="1" t="s">
        <v>16</v>
      </c>
      <c r="G27" s="83">
        <v>21</v>
      </c>
      <c r="H27" s="17">
        <v>210</v>
      </c>
      <c r="I27" s="18">
        <f t="shared" si="3"/>
        <v>1.2656865334335552E-2</v>
      </c>
    </row>
    <row r="28" spans="1:15" x14ac:dyDescent="0.25">
      <c r="C28" s="16">
        <f t="shared" si="4"/>
        <v>12</v>
      </c>
      <c r="D28" s="1" t="s">
        <v>88</v>
      </c>
      <c r="E28" s="1" t="s">
        <v>104</v>
      </c>
      <c r="F28" s="1" t="s">
        <v>72</v>
      </c>
      <c r="G28" s="83">
        <v>10</v>
      </c>
      <c r="H28" s="17">
        <v>102.03073000000001</v>
      </c>
      <c r="I28" s="18">
        <f t="shared" si="3"/>
        <v>6.149472426542622E-3</v>
      </c>
    </row>
    <row r="29" spans="1:15" x14ac:dyDescent="0.25">
      <c r="C29" s="16">
        <f t="shared" si="4"/>
        <v>13</v>
      </c>
      <c r="D29" s="1" t="s">
        <v>74</v>
      </c>
      <c r="E29" s="1" t="s">
        <v>103</v>
      </c>
      <c r="F29" s="1" t="s">
        <v>75</v>
      </c>
      <c r="G29" s="83">
        <v>100</v>
      </c>
      <c r="H29" s="17">
        <v>101.15067999999999</v>
      </c>
      <c r="I29" s="18">
        <f t="shared" si="3"/>
        <v>6.0964311201736595E-3</v>
      </c>
    </row>
    <row r="30" spans="1:15" x14ac:dyDescent="0.25">
      <c r="A30" s="4"/>
      <c r="B30" s="4"/>
      <c r="C30" s="22"/>
      <c r="D30" s="25" t="s">
        <v>26</v>
      </c>
      <c r="E30" s="25"/>
      <c r="F30" s="25"/>
      <c r="G30" s="25"/>
      <c r="H30" s="26">
        <v>16515.361380000002</v>
      </c>
      <c r="I30" s="69">
        <f>SUM(I15:I29)</f>
        <v>0.99539383302164852</v>
      </c>
      <c r="L30" s="150"/>
      <c r="M30" s="150"/>
      <c r="O30" s="151"/>
    </row>
    <row r="31" spans="1:15" x14ac:dyDescent="0.25">
      <c r="A31" s="4"/>
      <c r="B31" s="4"/>
      <c r="C31" s="22"/>
      <c r="D31" s="28"/>
      <c r="E31" s="28"/>
      <c r="F31" s="28"/>
      <c r="G31" s="28"/>
      <c r="H31" s="31"/>
      <c r="I31" s="32"/>
    </row>
    <row r="32" spans="1:15" x14ac:dyDescent="0.25">
      <c r="A32" s="4"/>
      <c r="B32" s="4"/>
      <c r="C32" s="22"/>
      <c r="D32" s="19" t="s">
        <v>27</v>
      </c>
      <c r="G32" s="1"/>
      <c r="H32" s="17"/>
      <c r="I32" s="18"/>
    </row>
    <row r="33" spans="1:13" x14ac:dyDescent="0.25">
      <c r="A33" s="4"/>
      <c r="B33" s="4" t="str">
        <f>+$C$7&amp;D33</f>
        <v>IL&amp;FS  Infrastructure Debt Fund Series 3BCollateralised Borrowing &amp; Lending Obligation (CBLO)</v>
      </c>
      <c r="C33" s="22"/>
      <c r="D33" s="4" t="s">
        <v>28</v>
      </c>
      <c r="E33" s="95"/>
      <c r="F33" s="95"/>
      <c r="G33" s="95"/>
      <c r="H33" s="17">
        <v>0</v>
      </c>
      <c r="I33" s="18">
        <f>+H33/$H$45</f>
        <v>0</v>
      </c>
    </row>
    <row r="34" spans="1:13" x14ac:dyDescent="0.25">
      <c r="A34" s="4"/>
      <c r="B34" s="4"/>
      <c r="C34" s="22"/>
      <c r="G34" s="1"/>
      <c r="H34" s="95"/>
      <c r="I34" s="146"/>
    </row>
    <row r="35" spans="1:13" x14ac:dyDescent="0.25">
      <c r="C35" s="16"/>
      <c r="D35" s="25" t="s">
        <v>26</v>
      </c>
      <c r="E35" s="25"/>
      <c r="F35" s="25"/>
      <c r="G35" s="25"/>
      <c r="H35" s="97">
        <v>0</v>
      </c>
      <c r="I35" s="147">
        <f>SUM(I33:I34)</f>
        <v>0</v>
      </c>
    </row>
    <row r="36" spans="1:13" x14ac:dyDescent="0.25">
      <c r="C36" s="16"/>
      <c r="D36" s="28"/>
      <c r="E36" s="28"/>
      <c r="F36" s="28"/>
      <c r="G36" s="28"/>
      <c r="H36" s="148"/>
      <c r="I36" s="149"/>
    </row>
    <row r="37" spans="1:13" x14ac:dyDescent="0.25">
      <c r="B37" s="4" t="str">
        <f>+$C$7&amp;D37</f>
        <v>IL&amp;FS  Infrastructure Debt Fund Series 3BCBLO Margin</v>
      </c>
      <c r="C37" s="16"/>
      <c r="D37" s="19" t="s">
        <v>29</v>
      </c>
      <c r="E37" s="95"/>
      <c r="F37" s="95"/>
      <c r="H37" s="17">
        <v>2.5</v>
      </c>
      <c r="I37" s="18">
        <f>+H37/$H$45</f>
        <v>1.5067696826589943E-4</v>
      </c>
    </row>
    <row r="38" spans="1:13" x14ac:dyDescent="0.25">
      <c r="C38" s="16"/>
      <c r="D38" s="19"/>
      <c r="E38" s="95"/>
      <c r="F38" s="95"/>
      <c r="H38" s="17"/>
      <c r="I38" s="38"/>
    </row>
    <row r="39" spans="1:13" x14ac:dyDescent="0.25">
      <c r="A39" s="4"/>
      <c r="B39" s="4"/>
      <c r="C39" s="22"/>
      <c r="D39" s="25" t="s">
        <v>26</v>
      </c>
      <c r="E39" s="25"/>
      <c r="F39" s="25"/>
      <c r="G39" s="25"/>
      <c r="H39" s="26">
        <v>2.5</v>
      </c>
      <c r="I39" s="68">
        <f>SUM(I37:I38)</f>
        <v>1.5067696826589943E-4</v>
      </c>
    </row>
    <row r="40" spans="1:13" x14ac:dyDescent="0.25">
      <c r="C40" s="16"/>
      <c r="H40" s="17"/>
      <c r="I40" s="18"/>
    </row>
    <row r="41" spans="1:13" x14ac:dyDescent="0.25">
      <c r="C41" s="16"/>
      <c r="D41" s="19" t="s">
        <v>30</v>
      </c>
      <c r="H41" s="17"/>
      <c r="I41" s="18"/>
    </row>
    <row r="42" spans="1:13" x14ac:dyDescent="0.25">
      <c r="C42" s="16">
        <v>1</v>
      </c>
      <c r="D42" s="1" t="s">
        <v>31</v>
      </c>
      <c r="E42" s="95"/>
      <c r="F42" s="95"/>
      <c r="H42" s="17">
        <v>-39.421050700002525</v>
      </c>
      <c r="I42" s="18">
        <f>+H42/$H$45</f>
        <v>-2.3759377621330774E-3</v>
      </c>
    </row>
    <row r="43" spans="1:13" x14ac:dyDescent="0.25">
      <c r="B43" s="4" t="str">
        <f>+$C$7&amp;D43</f>
        <v>IL&amp;FS  Infrastructure Debt Fund Series 3BCash &amp; Cash Equivalents</v>
      </c>
      <c r="C43" s="16">
        <v>2</v>
      </c>
      <c r="D43" s="1" t="s">
        <v>32</v>
      </c>
      <c r="E43" s="95"/>
      <c r="F43" s="95"/>
      <c r="H43" s="17">
        <v>113.3455871</v>
      </c>
      <c r="I43" s="18">
        <f>+H43/$H$45</f>
        <v>6.8314277722185766E-3</v>
      </c>
    </row>
    <row r="44" spans="1:13" x14ac:dyDescent="0.25">
      <c r="A44" s="4"/>
      <c r="B44" s="4"/>
      <c r="C44" s="22"/>
      <c r="D44" s="25" t="s">
        <v>26</v>
      </c>
      <c r="E44" s="25"/>
      <c r="F44" s="25"/>
      <c r="G44" s="25"/>
      <c r="H44" s="26">
        <v>73.924536399997478</v>
      </c>
      <c r="I44" s="69">
        <f>SUM(I42:I43)</f>
        <v>4.4554900100854996E-3</v>
      </c>
    </row>
    <row r="45" spans="1:13" x14ac:dyDescent="0.25">
      <c r="A45" s="4"/>
      <c r="B45" s="4"/>
      <c r="C45" s="22"/>
      <c r="D45" s="39" t="s">
        <v>33</v>
      </c>
      <c r="E45" s="39"/>
      <c r="F45" s="39"/>
      <c r="G45" s="39"/>
      <c r="H45" s="40">
        <v>16591.7859164</v>
      </c>
      <c r="I45" s="99">
        <f>+I30+I35+I39+I44</f>
        <v>0.99999999999999989</v>
      </c>
      <c r="L45" s="150"/>
      <c r="M45" s="150"/>
    </row>
    <row r="46" spans="1:13" s="152" customFormat="1" x14ac:dyDescent="0.25">
      <c r="A46" s="1"/>
      <c r="B46" s="1"/>
      <c r="C46" s="16"/>
      <c r="D46" s="42"/>
      <c r="E46" s="42"/>
      <c r="F46" s="42"/>
      <c r="G46" s="42"/>
      <c r="H46" s="43"/>
      <c r="I46" s="100"/>
      <c r="L46" s="153"/>
    </row>
    <row r="47" spans="1:13" x14ac:dyDescent="0.25">
      <c r="C47" s="16"/>
      <c r="D47" s="45" t="s">
        <v>34</v>
      </c>
      <c r="H47" s="21"/>
      <c r="I47" s="46"/>
    </row>
    <row r="49" spans="7:8" hidden="1" x14ac:dyDescent="0.25">
      <c r="G49" s="101">
        <v>1592507605.24</v>
      </c>
      <c r="H49" s="21">
        <v>15925.0760524</v>
      </c>
    </row>
    <row r="50" spans="7:8" hidden="1" x14ac:dyDescent="0.25">
      <c r="H50" s="21">
        <v>666.70986400000038</v>
      </c>
    </row>
  </sheetData>
  <sortState ref="D21:I29">
    <sortCondition descending="1" ref="H21:H29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2019-03-06T09:01:59Z</dcterms:modified>
</cp:coreProperties>
</file>